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Malinak3-3 - Repase a nát..." sheetId="2" state="visible" r:id="rId4"/>
  </sheets>
  <definedNames>
    <definedName function="false" hidden="false" localSheetId="1" name="_xlnm.Print_Area" vbProcedure="false">'Malinak3-3 - Repase a nát...'!$C$4:$J$76,'Malinak3-3 - Repase a nát...'!$C$82:$J$105,'Malinak3-3 - Repase a nát...'!$C$111:$K$198</definedName>
    <definedName function="false" hidden="false" localSheetId="1" name="_xlnm.Print_Titles" vbProcedure="false">'Malinak3-3 - Repase a nát...'!$121:$121</definedName>
    <definedName function="false" hidden="true" localSheetId="1" name="_xlnm._FilterDatabase" vbProcedure="false">'Malinak3-3 - Repase a nát...'!$C$121:$K$198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<sst xmlns="http://schemas.openxmlformats.org/spreadsheetml/2006/main" count="1016" uniqueCount="297">
  <si>
    <t xml:space="preserve">Export Komplet</t>
  </si>
  <si>
    <t xml:space="preserve">2.0</t>
  </si>
  <si>
    <t xml:space="preserve">False</t>
  </si>
  <si>
    <t xml:space="preserve">{009cc056-b9f3-4307-8126-4cb2533d0f39}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</si>
  <si>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</si>
  <si>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</si>
  <si>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</si>
  <si>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</si>
  <si>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</si>
  <si>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</si>
  <si>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</si>
  <si>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</si>
  <si>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</si>
  <si>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Malinak3-3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</si>
  <si>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</si>
  <si>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</si>
  <si>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Repase a nátěry interiérových dveří-3.NP</t>
  </si>
  <si>
    <t xml:space="preserve">KSO:</t>
  </si>
  <si>
    <t xml:space="preserve">CC-CZ:</t>
  </si>
  <si>
    <t xml:space="preserve">Místo:</t>
  </si>
  <si>
    <t xml:space="preserve">Malinovského náměstí 3,Brno</t>
  </si>
  <si>
    <t xml:space="preserve">Datum:</t>
  </si>
  <si>
    <t xml:space="preserve">1. 6. 2024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</si>
  <si>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</si>
  <si>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</si>
  <si>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</si>
  <si>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</si>
  <si>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</si>
  <si>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</si>
  <si>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</si>
  <si>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</si>
  <si>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</si>
  <si>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</si>
  <si>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</si>
  <si>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</si>
  <si>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</si>
  <si>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</si>
  <si>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</si>
  <si>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</si>
  <si>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</si>
  <si>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</si>
  <si>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</si>
  <si>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</si>
  <si>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</si>
  <si>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</si>
  <si>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</si>
  <si>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</si>
  <si>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</si>
  <si>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</si>
  <si>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</si>
  <si>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</si>
  <si>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</si>
  <si>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</si>
  <si>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</si>
  <si>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</si>
  <si>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</si>
  <si>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</si>
  <si>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</si>
  <si>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</si>
  <si>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</si>
  <si>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</si>
  <si>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</si>
  <si>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</si>
  <si>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</si>
  <si>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</si>
  <si>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</si>
  <si>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</si>
  <si>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</si>
  <si>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</si>
  <si>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</si>
  <si>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</si>
  <si>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</si>
  <si>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</si>
  <si>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</si>
  <si>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</si>
  <si>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</si>
  <si>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</si>
  <si>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</si>
  <si>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</si>
  <si>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</si>
  <si>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</si>
  <si>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</si>
  <si>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</si>
  <si>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</si>
  <si>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</si>
  <si>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</si>
  <si>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</si>
  <si>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</si>
  <si>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</si>
  <si>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</si>
  <si>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998 - Přesun hmot</t>
  </si>
  <si>
    <t xml:space="preserve">PSV - Práce a dodávky PSV</t>
  </si>
  <si>
    <t xml:space="preserve">    766 - Konstrukce truhlářské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</si>
  <si>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</si>
  <si>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</si>
  <si>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</si>
  <si>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</si>
  <si>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</si>
  <si>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</si>
  <si>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</si>
  <si>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</si>
  <si>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</si>
  <si>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</si>
  <si>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</si>
  <si>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</si>
  <si>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</si>
  <si>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</si>
  <si>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</si>
  <si>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</si>
  <si>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</si>
  <si>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</si>
  <si>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</si>
  <si>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</si>
  <si>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</si>
  <si>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</si>
  <si>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</si>
  <si>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</si>
  <si>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</si>
  <si>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</si>
  <si>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</si>
  <si>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2024 01</t>
  </si>
  <si>
    <t xml:space="preserve">4</t>
  </si>
  <si>
    <t xml:space="preserve">-1660785969</t>
  </si>
  <si>
    <t xml:space="preserve">VV</t>
  </si>
  <si>
    <t xml:space="preserve">"3,3k,4,4k,13"2,0*2*(15+30+1+1+1)*2</t>
  </si>
  <si>
    <t xml:space="preserve">"15"(2,48+3,5)*1,2+(3+3,5)*1,2</t>
  </si>
  <si>
    <t xml:space="preserve">Součet</t>
  </si>
  <si>
    <t xml:space="preserve">952901111</t>
  </si>
  <si>
    <t xml:space="preserve">Vyčištění budov bytové a občanské výstavby-vysátí podlah, umytí oken</t>
  </si>
  <si>
    <t xml:space="preserve">sada</t>
  </si>
  <si>
    <t xml:space="preserve">-2056071922</t>
  </si>
  <si>
    <t xml:space="preserve">998</t>
  </si>
  <si>
    <t xml:space="preserve">Přesun hmot</t>
  </si>
  <si>
    <t xml:space="preserve">3</t>
  </si>
  <si>
    <t xml:space="preserve">998018002</t>
  </si>
  <si>
    <t xml:space="preserve">Přesun hmot pro budovy ruční pro budovy v přes 6 do 12 m</t>
  </si>
  <si>
    <t xml:space="preserve">t</t>
  </si>
  <si>
    <t xml:space="preserve">2702667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</si>
  <si>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</si>
  <si>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</si>
  <si>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</si>
  <si>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</si>
  <si>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766-pc 3</t>
  </si>
  <si>
    <t xml:space="preserve">2-Oprava dveří a zárubně,80/200cm-repase klik,štítků.. </t>
  </si>
  <si>
    <t xml:space="preserve">kus</t>
  </si>
  <si>
    <t xml:space="preserve">16</t>
  </si>
  <si>
    <t xml:space="preserve">1359283665</t>
  </si>
  <si>
    <t xml:space="preserve">"2"6</t>
  </si>
  <si>
    <t xml:space="preserve">5</t>
  </si>
  <si>
    <t xml:space="preserve">766-pc 3a</t>
  </si>
  <si>
    <t xml:space="preserve">2K-Oprava dveří a zárubně,80/200cm-výměna kování, klik-podobné jako u ostatních, ponechat původní zámek-oprava</t>
  </si>
  <si>
    <t xml:space="preserve">-1750372422</t>
  </si>
  <si>
    <t xml:space="preserve">"2k"21</t>
  </si>
  <si>
    <t xml:space="preserve">6</t>
  </si>
  <si>
    <t xml:space="preserve">766-pc 4</t>
  </si>
  <si>
    <t xml:space="preserve">3-Oprava dveří a obložkové zárubně,126/247cm-repase klik,štítků.. </t>
  </si>
  <si>
    <t xml:space="preserve">427690391</t>
  </si>
  <si>
    <t xml:space="preserve">"3"15</t>
  </si>
  <si>
    <t xml:space="preserve">7</t>
  </si>
  <si>
    <t xml:space="preserve">766-pc 4a</t>
  </si>
  <si>
    <t xml:space="preserve">3K-Oprava dveří a obložkové zárubně,126/247cm-výměna kování, klik-podobné jako u ostatních, ponechat původní zámek-oprava </t>
  </si>
  <si>
    <t xml:space="preserve">1020133583</t>
  </si>
  <si>
    <t xml:space="preserve">"3K"30</t>
  </si>
  <si>
    <t xml:space="preserve">8</t>
  </si>
  <si>
    <t xml:space="preserve">766-pc 5</t>
  </si>
  <si>
    <t xml:space="preserve">4-Oprava dveří a zárubně,145/200cm-repase klik,štítků.. </t>
  </si>
  <si>
    <t xml:space="preserve">953953864</t>
  </si>
  <si>
    <t xml:space="preserve">"4"1</t>
  </si>
  <si>
    <t xml:space="preserve">766-pc 5a</t>
  </si>
  <si>
    <t xml:space="preserve">4K-Oprava dveří a zárubně,145/200cm-repase klik,štítků.. </t>
  </si>
  <si>
    <t xml:space="preserve">-1280980522</t>
  </si>
  <si>
    <t xml:space="preserve">"4K"1</t>
  </si>
  <si>
    <t xml:space="preserve">10</t>
  </si>
  <si>
    <t xml:space="preserve">766-pc 8</t>
  </si>
  <si>
    <t xml:space="preserve">6- vyměnit kování a kliky-podobné jako u ostatních, použít původní zámek-oprava</t>
  </si>
  <si>
    <t xml:space="preserve">594867704</t>
  </si>
  <si>
    <t xml:space="preserve">"6"1</t>
  </si>
  <si>
    <t xml:space="preserve">11</t>
  </si>
  <si>
    <t xml:space="preserve">766-pc15</t>
  </si>
  <si>
    <t xml:space="preserve">13-Oprava zárubně,126/247cm</t>
  </si>
  <si>
    <t xml:space="preserve">1888401673</t>
  </si>
  <si>
    <t xml:space="preserve">"13"1</t>
  </si>
  <si>
    <t xml:space="preserve">766-pc17</t>
  </si>
  <si>
    <t xml:space="preserve">15-Oprava stěny s dveřmi 248/412-repase klik,štítků.. </t>
  </si>
  <si>
    <t xml:space="preserve">-1284602037</t>
  </si>
  <si>
    <t xml:space="preserve">"15"1</t>
  </si>
  <si>
    <t xml:space="preserve">13</t>
  </si>
  <si>
    <t xml:space="preserve">766-pc17a</t>
  </si>
  <si>
    <t xml:space="preserve">15-Oprava stěny s dveřmi 300/420-repase klik,štítků.. </t>
  </si>
  <si>
    <t xml:space="preserve">-2025703439</t>
  </si>
  <si>
    <t xml:space="preserve">14</t>
  </si>
  <si>
    <t xml:space="preserve">998766202</t>
  </si>
  <si>
    <t xml:space="preserve">Přesun hmot procentní pro kce truhlářské v objektech v přes 6 do 12 m</t>
  </si>
  <si>
    <t xml:space="preserve">%</t>
  </si>
  <si>
    <t xml:space="preserve">1763356042</t>
  </si>
  <si>
    <t xml:space="preserve">783</t>
  </si>
  <si>
    <t xml:space="preserve">Dokončovací práce - nátěry</t>
  </si>
  <si>
    <t xml:space="preserve">15</t>
  </si>
  <si>
    <t xml:space="preserve">783000103</t>
  </si>
  <si>
    <t xml:space="preserve">Ochrana podlah nebo vodorovných ploch při provádění nátěrů položením fólie</t>
  </si>
  <si>
    <t xml:space="preserve">1819745248</t>
  </si>
  <si>
    <t xml:space="preserve">"2,2k"1,5*1,2*(6+21)*2</t>
  </si>
  <si>
    <t xml:space="preserve">M</t>
  </si>
  <si>
    <t xml:space="preserve">28323156</t>
  </si>
  <si>
    <t xml:space="preserve">fólie pro malířské potřeby zakrývací tl 41µ 4x5m</t>
  </si>
  <si>
    <t xml:space="preserve">32</t>
  </si>
  <si>
    <t xml:space="preserve">72878821</t>
  </si>
  <si>
    <t xml:space="preserve">496,176*1,05 'Přepočtené koeficientem množství</t>
  </si>
  <si>
    <t xml:space="preserve">17</t>
  </si>
  <si>
    <t xml:space="preserve">783000111</t>
  </si>
  <si>
    <t xml:space="preserve">Ochrana svislých ploch při provádění nátěrů olepením páskou nebo fólií</t>
  </si>
  <si>
    <t xml:space="preserve">m</t>
  </si>
  <si>
    <t xml:space="preserve">-2064581977</t>
  </si>
  <si>
    <t xml:space="preserve">"2,2k"(0,9+2,0*2)*2*27</t>
  </si>
  <si>
    <t xml:space="preserve">"3,3k,13"(1,4+2,47*2)*(15+30+1)*2</t>
  </si>
  <si>
    <t xml:space="preserve">"4,4k"(1,55+2,0*2)*2*2</t>
  </si>
  <si>
    <t xml:space="preserve">"15"(2,48+4,12*2)*2+(3,0+4,2*2)*2</t>
  </si>
  <si>
    <t xml:space="preserve">18</t>
  </si>
  <si>
    <t xml:space="preserve">58124838</t>
  </si>
  <si>
    <t xml:space="preserve">páska maskovací krepová pro malířské potřeby š 50mm</t>
  </si>
  <si>
    <t xml:space="preserve">-1798940538</t>
  </si>
  <si>
    <t xml:space="preserve">914,32*1,05 'Přepočtené koeficientem množství</t>
  </si>
  <si>
    <t xml:space="preserve">19</t>
  </si>
  <si>
    <t xml:space="preserve">783000201</t>
  </si>
  <si>
    <t xml:space="preserve">Přemístění dveřních křídel pro zhotovení nátěrů vodorovné do 50 m</t>
  </si>
  <si>
    <t xml:space="preserve">308689932</t>
  </si>
  <si>
    <t xml:space="preserve">(6+21+15*2+30*2+1*2+1*2)*2</t>
  </si>
  <si>
    <t xml:space="preserve">20</t>
  </si>
  <si>
    <t xml:space="preserve">783101203</t>
  </si>
  <si>
    <t xml:space="preserve">Jemné obroušení podkladu truhlářských konstrukcí před provedením nátěru</t>
  </si>
  <si>
    <t xml:space="preserve">1853379583</t>
  </si>
  <si>
    <t xml:space="preserve">"2,2K"0,9*2,1*2*27+(1+2,0*2)*0,45*27</t>
  </si>
  <si>
    <t xml:space="preserve">"3,3K"1,4*2,6*2*(15+30)+(1,6+2,5*2)*1,15*45</t>
  </si>
  <si>
    <t xml:space="preserve">"4,4K"1,55*2,1*2*2</t>
  </si>
  <si>
    <t xml:space="preserve">"13"(1,6+2,5*2)*1,15*1</t>
  </si>
  <si>
    <t xml:space="preserve">"15"2,48*4,12*2+(0,9+2,1*2)*0,45</t>
  </si>
  <si>
    <t xml:space="preserve">"15"3,0*4,2*2</t>
  </si>
  <si>
    <t xml:space="preserve">783106801</t>
  </si>
  <si>
    <t xml:space="preserve">Odstranění nátěrů z truhlářských konstrukcí obroušením</t>
  </si>
  <si>
    <t xml:space="preserve">1754836916</t>
  </si>
  <si>
    <t xml:space="preserve">22</t>
  </si>
  <si>
    <t xml:space="preserve">783114101</t>
  </si>
  <si>
    <t xml:space="preserve">Základní jednonásobný nátěr truhlářských konstrukcí</t>
  </si>
  <si>
    <t xml:space="preserve">1901326814</t>
  </si>
  <si>
    <t xml:space="preserve">23</t>
  </si>
  <si>
    <t xml:space="preserve">783117101</t>
  </si>
  <si>
    <t xml:space="preserve">Krycí  nátěr truhlářských konstrukcí-email,lak</t>
  </si>
  <si>
    <t xml:space="preserve">-91495596</t>
  </si>
  <si>
    <t xml:space="preserve">24</t>
  </si>
  <si>
    <t xml:space="preserve">783122101</t>
  </si>
  <si>
    <t xml:space="preserve">Lokální tmelení truhlářských konstrukcí včetně přebroušení disperzním tmelem plochy do 10%</t>
  </si>
  <si>
    <t xml:space="preserve">-1083548060</t>
  </si>
  <si>
    <t xml:space="preserve">25</t>
  </si>
  <si>
    <t xml:space="preserve">783122131</t>
  </si>
  <si>
    <t xml:space="preserve">Plošné (plné) tmelení truhlářských konstrukcí včetně přebroušení disperzním tmelem</t>
  </si>
  <si>
    <t xml:space="preserve">-726581371</t>
  </si>
  <si>
    <t xml:space="preserve">26</t>
  </si>
  <si>
    <t xml:space="preserve">783306801</t>
  </si>
  <si>
    <t xml:space="preserve">Odstranění nátěru ze zámečnických konstrukcí obroušením</t>
  </si>
  <si>
    <t xml:space="preserve">995124386</t>
  </si>
  <si>
    <t xml:space="preserve">"4"(1,5+2,1*2)*0,25*2</t>
  </si>
  <si>
    <t xml:space="preserve">27</t>
  </si>
  <si>
    <t xml:space="preserve">783314201</t>
  </si>
  <si>
    <t xml:space="preserve">Základní antikorozní jednonásobný syntetický standardní nátěr zámečnických konstrukcí</t>
  </si>
  <si>
    <t xml:space="preserve">-1920074872</t>
  </si>
  <si>
    <t xml:space="preserve">28</t>
  </si>
  <si>
    <t xml:space="preserve">783315101</t>
  </si>
  <si>
    <t xml:space="preserve">Mezinátěr jednonásobný syntetický standardní zámečnických konstrukcí</t>
  </si>
  <si>
    <t xml:space="preserve">786031912</t>
  </si>
  <si>
    <t xml:space="preserve">29</t>
  </si>
  <si>
    <t xml:space="preserve">783317101</t>
  </si>
  <si>
    <t xml:space="preserve">Krycí jednonásobný syntetický standardní nátěr zámečnických konstrukcí</t>
  </si>
  <si>
    <t xml:space="preserve">-1260835202</t>
  </si>
  <si>
    <t xml:space="preserve">30</t>
  </si>
  <si>
    <t xml:space="preserve">783322101</t>
  </si>
  <si>
    <t xml:space="preserve">Tmelení včetně přebroušení zámečnických konstrukcí disperzním tmelem</t>
  </si>
  <si>
    <t xml:space="preserve">1429013657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</si>
  <si>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</si>
  <si>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</si>
  <si>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</si>
  <si>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</si>
  <si>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31</t>
  </si>
  <si>
    <t xml:space="preserve">030001000</t>
  </si>
  <si>
    <t xml:space="preserve">Zařízení staveniště 1%</t>
  </si>
  <si>
    <t xml:space="preserve">1024</t>
  </si>
  <si>
    <t xml:space="preserve">-1505880232</t>
  </si>
  <si>
    <t xml:space="preserve">VRN6</t>
  </si>
  <si>
    <t xml:space="preserve">Územní vlivy</t>
  </si>
  <si>
    <t xml:space="preserve">062002000</t>
  </si>
  <si>
    <t xml:space="preserve">Ztížené dopravní podmínky 3%</t>
  </si>
  <si>
    <t xml:space="preserve">-878265363</t>
  </si>
  <si>
    <t xml:space="preserve">VRN7</t>
  </si>
  <si>
    <t xml:space="preserve">Provozní vlivy</t>
  </si>
  <si>
    <t xml:space="preserve">33</t>
  </si>
  <si>
    <t xml:space="preserve">073002000</t>
  </si>
  <si>
    <t xml:space="preserve">Ztížený pohyb vozidel v centrech měst 1,0%</t>
  </si>
  <si>
    <t xml:space="preserve">-773930700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</si>
</sst>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94" colorId="64" zoomScale="100" zoomScaleNormal="100" zoomScalePageLayoutView="100" workbookViewId="0">
      <selection pane="topLeft" activeCell="A1" activeCellId="1" sqref="K198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Malinak3-3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Repase a nátěry interiérových dveří-3.NP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Malinovského náměstí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1. 6. 2024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'Malinak3-3 - Repase a nát...'!J28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'Malinak3-3 - Repase a nát...'!P122</f>
        <v>0</v>
      </c>
      <c r="AV95" s="94" t="n">
        <f aca="false">'Malinak3-3 - Repase a nát...'!J31</f>
        <v>0</v>
      </c>
      <c r="AW95" s="94" t="n">
        <f aca="false">'Malinak3-3 - Repase a nát...'!J32</f>
        <v>0</v>
      </c>
      <c r="AX95" s="94" t="n">
        <f aca="false">'Malinak3-3 - Repase a nát...'!J33</f>
        <v>0</v>
      </c>
      <c r="AY95" s="94" t="n">
        <f aca="false">'Malinak3-3 - Repase a nát...'!J34</f>
        <v>0</v>
      </c>
      <c r="AZ95" s="94" t="n">
        <f aca="false">'Malinak3-3 - Repase a nát...'!F31</f>
        <v>0</v>
      </c>
      <c r="BA95" s="94" t="n">
        <f aca="false">'Malinak3-3 - Repase a nát...'!F32</f>
        <v>0</v>
      </c>
      <c r="BB95" s="94" t="n">
        <f aca="false">'Malinak3-3 - Repase a nát...'!F33</f>
        <v>0</v>
      </c>
      <c r="BC95" s="94" t="n">
        <f aca="false">'Malinak3-3 - Repase a nát...'!F34</f>
        <v>0</v>
      </c>
      <c r="BD95" s="96" t="n">
        <f aca="false">'Malinak3-3 - Repase a nát...'!F35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ak3-3 - Repase a ná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99"/>
  <sheetViews>
    <sheetView showFormulas="false" showGridLines="false" showRowColHeaders="true" showZeros="true" rightToLeft="false" tabSelected="true" showOutlineSymbols="true" defaultGridColor="true" view="normal" topLeftCell="A177" colorId="64" zoomScale="100" zoomScaleNormal="100" zoomScalePageLayoutView="100" workbookViewId="0">
      <selection pane="topLeft" activeCell="K198" activeCellId="0" sqref="K19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1. 6. 2024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ROUND((SUM(BE122:BE198)),  2)</f>
        <v>0</v>
      </c>
      <c r="G31" s="22"/>
      <c r="H31" s="22"/>
      <c r="I31" s="111" t="n">
        <v>0.21</v>
      </c>
      <c r="J31" s="110" t="n">
        <f aca="false">ROUND(((SUM(BE122:BE198))*I31),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ROUND((SUM(BF122:BF198)),  2)</f>
        <v>0</v>
      </c>
      <c r="G32" s="22"/>
      <c r="H32" s="22"/>
      <c r="I32" s="111" t="n">
        <v>0.12</v>
      </c>
      <c r="J32" s="110" t="n">
        <f aca="false">ROUND(((SUM(BF122:BF198))*I32),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ROUND((SUM(BG122:BG198)),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ROUND((SUM(BH122:BH198)),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ROUND((SUM(BI122:BI198)),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Repase a nátěry interiérových dveří-3.NP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Malinovského náměstí 3,Brno</v>
      </c>
      <c r="G87" s="22"/>
      <c r="H87" s="22"/>
      <c r="I87" s="15" t="s">
        <v>21</v>
      </c>
      <c r="J87" s="100" t="str">
        <f aca="false">IF(J10="","",J10)</f>
        <v>1. 6. 2024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J123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J124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J130</f>
        <v>0</v>
      </c>
      <c r="L97" s="130"/>
    </row>
    <row r="98" s="124" customFormat="true" ht="24.95" hidden="false" customHeight="true" outlineLevel="0" collapsed="false">
      <c r="B98" s="125"/>
      <c r="D98" s="126" t="s">
        <v>91</v>
      </c>
      <c r="E98" s="127"/>
      <c r="F98" s="127"/>
      <c r="G98" s="127"/>
      <c r="H98" s="127"/>
      <c r="I98" s="127"/>
      <c r="J98" s="128" t="n">
        <f aca="false">J132</f>
        <v>0</v>
      </c>
      <c r="L98" s="125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J133</f>
        <v>0</v>
      </c>
      <c r="L99" s="130"/>
    </row>
    <row r="100" s="129" customFormat="true" ht="19.9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J155</f>
        <v>0</v>
      </c>
      <c r="L100" s="130"/>
    </row>
    <row r="101" s="124" customFormat="true" ht="24.95" hidden="false" customHeight="true" outlineLevel="0" collapsed="false">
      <c r="B101" s="125"/>
      <c r="D101" s="126" t="s">
        <v>94</v>
      </c>
      <c r="E101" s="127"/>
      <c r="F101" s="127"/>
      <c r="G101" s="127"/>
      <c r="H101" s="127"/>
      <c r="I101" s="127"/>
      <c r="J101" s="128" t="n">
        <f aca="false">J192</f>
        <v>0</v>
      </c>
      <c r="L101" s="125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J193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J195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J197</f>
        <v>0</v>
      </c>
      <c r="L104" s="130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98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53" t="str">
        <f aca="false">E7</f>
        <v>Repase a nátěry interiérových dveří-3.NP</v>
      </c>
      <c r="F114" s="53"/>
      <c r="G114" s="53"/>
      <c r="H114" s="53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Malinovského náměstí 3,Brno</v>
      </c>
      <c r="G116" s="22"/>
      <c r="H116" s="22"/>
      <c r="I116" s="15" t="s">
        <v>21</v>
      </c>
      <c r="J116" s="100" t="str">
        <f aca="false">IF(J10="","",J10)</f>
        <v>1. 6. 2024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MmBrna,OSM,Husova 3,Brno</v>
      </c>
      <c r="G118" s="22"/>
      <c r="H118" s="22"/>
      <c r="I118" s="15" t="s">
        <v>29</v>
      </c>
      <c r="J118" s="120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0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0" customFormat="true" ht="29.3" hidden="false" customHeight="true" outlineLevel="0" collapsed="false">
      <c r="A121" s="134"/>
      <c r="B121" s="135"/>
      <c r="C121" s="136" t="s">
        <v>99</v>
      </c>
      <c r="D121" s="137" t="s">
        <v>59</v>
      </c>
      <c r="E121" s="137" t="s">
        <v>55</v>
      </c>
      <c r="F121" s="137" t="s">
        <v>56</v>
      </c>
      <c r="G121" s="137" t="s">
        <v>100</v>
      </c>
      <c r="H121" s="137" t="s">
        <v>101</v>
      </c>
      <c r="I121" s="137" t="s">
        <v>102</v>
      </c>
      <c r="J121" s="137" t="s">
        <v>85</v>
      </c>
      <c r="K121" s="138" t="s">
        <v>103</v>
      </c>
      <c r="L121" s="139"/>
      <c r="M121" s="68"/>
      <c r="N121" s="69" t="s">
        <v>38</v>
      </c>
      <c r="O121" s="69" t="s">
        <v>104</v>
      </c>
      <c r="P121" s="69" t="s">
        <v>105</v>
      </c>
      <c r="Q121" s="69" t="s">
        <v>106</v>
      </c>
      <c r="R121" s="69" t="s">
        <v>107</v>
      </c>
      <c r="S121" s="69" t="s">
        <v>108</v>
      </c>
      <c r="T121" s="70" t="s">
        <v>109</v>
      </c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</row>
    <row r="122" s="27" customFormat="true" ht="22.8" hidden="false" customHeight="true" outlineLevel="0" collapsed="false">
      <c r="A122" s="22"/>
      <c r="B122" s="23"/>
      <c r="C122" s="76" t="s">
        <v>110</v>
      </c>
      <c r="D122" s="22"/>
      <c r="E122" s="22"/>
      <c r="F122" s="22"/>
      <c r="G122" s="22"/>
      <c r="H122" s="22"/>
      <c r="I122" s="22"/>
      <c r="J122" s="141" t="n">
        <f aca="false">BK122</f>
        <v>0</v>
      </c>
      <c r="K122" s="22"/>
      <c r="L122" s="23"/>
      <c r="M122" s="71"/>
      <c r="N122" s="58"/>
      <c r="O122" s="72"/>
      <c r="P122" s="142" t="n">
        <f aca="false">P123+P132+P192</f>
        <v>0</v>
      </c>
      <c r="Q122" s="72"/>
      <c r="R122" s="142" t="n">
        <f aca="false">R123+R132+R192</f>
        <v>0.71170993</v>
      </c>
      <c r="S122" s="72"/>
      <c r="T122" s="143" t="n">
        <f aca="false">T123+T132+T192</f>
        <v>0.04231488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87</v>
      </c>
      <c r="BK122" s="144" t="n">
        <f aca="false">BK123+BK132+BK192</f>
        <v>0</v>
      </c>
    </row>
    <row r="123" s="145" customFormat="true" ht="25.9" hidden="false" customHeight="true" outlineLevel="0" collapsed="false">
      <c r="B123" s="146"/>
      <c r="D123" s="147" t="s">
        <v>73</v>
      </c>
      <c r="E123" s="148" t="s">
        <v>111</v>
      </c>
      <c r="F123" s="148" t="s">
        <v>112</v>
      </c>
      <c r="I123" s="149"/>
      <c r="J123" s="150" t="n">
        <f aca="false">BK123</f>
        <v>0</v>
      </c>
      <c r="L123" s="146"/>
      <c r="M123" s="151"/>
      <c r="N123" s="152"/>
      <c r="O123" s="152"/>
      <c r="P123" s="153" t="n">
        <f aca="false">P124+P130</f>
        <v>0</v>
      </c>
      <c r="Q123" s="152"/>
      <c r="R123" s="153" t="n">
        <f aca="false">R124+R130</f>
        <v>0.07189568</v>
      </c>
      <c r="S123" s="152"/>
      <c r="T123" s="154" t="n">
        <f aca="false">T124+T130</f>
        <v>0</v>
      </c>
      <c r="AR123" s="147" t="s">
        <v>79</v>
      </c>
      <c r="AT123" s="155" t="s">
        <v>73</v>
      </c>
      <c r="AU123" s="155" t="s">
        <v>74</v>
      </c>
      <c r="AY123" s="147" t="s">
        <v>113</v>
      </c>
      <c r="BK123" s="156" t="n">
        <f aca="false">BK124+BK130</f>
        <v>0</v>
      </c>
    </row>
    <row r="124" s="145" customFormat="true" ht="22.8" hidden="false" customHeight="true" outlineLevel="0" collapsed="false">
      <c r="B124" s="146"/>
      <c r="D124" s="147" t="s">
        <v>73</v>
      </c>
      <c r="E124" s="157" t="s">
        <v>114</v>
      </c>
      <c r="F124" s="157" t="s">
        <v>115</v>
      </c>
      <c r="I124" s="149"/>
      <c r="J124" s="158" t="n">
        <f aca="false">BK124</f>
        <v>0</v>
      </c>
      <c r="L124" s="146"/>
      <c r="M124" s="151"/>
      <c r="N124" s="152"/>
      <c r="O124" s="152"/>
      <c r="P124" s="153" t="n">
        <f aca="false">SUM(P125:P129)</f>
        <v>0</v>
      </c>
      <c r="Q124" s="152"/>
      <c r="R124" s="153" t="n">
        <f aca="false">SUM(R125:R129)</f>
        <v>0.07189568</v>
      </c>
      <c r="S124" s="152"/>
      <c r="T124" s="154" t="n">
        <f aca="false">SUM(T125:T129)</f>
        <v>0</v>
      </c>
      <c r="AR124" s="147" t="s">
        <v>79</v>
      </c>
      <c r="AT124" s="155" t="s">
        <v>73</v>
      </c>
      <c r="AU124" s="155" t="s">
        <v>79</v>
      </c>
      <c r="AY124" s="147" t="s">
        <v>113</v>
      </c>
      <c r="BK124" s="156" t="n">
        <f aca="false">SUM(BK125:BK129)</f>
        <v>0</v>
      </c>
    </row>
    <row r="125" s="27" customFormat="true" ht="33" hidden="false" customHeight="true" outlineLevel="0" collapsed="false">
      <c r="A125" s="22"/>
      <c r="B125" s="159"/>
      <c r="C125" s="160" t="s">
        <v>79</v>
      </c>
      <c r="D125" s="160" t="s">
        <v>116</v>
      </c>
      <c r="E125" s="161" t="s">
        <v>117</v>
      </c>
      <c r="F125" s="162" t="s">
        <v>118</v>
      </c>
      <c r="G125" s="163" t="s">
        <v>119</v>
      </c>
      <c r="H125" s="164" t="n">
        <v>398.976</v>
      </c>
      <c r="I125" s="165"/>
      <c r="J125" s="166" t="n">
        <f aca="false">ROUND(I125*H125,2)</f>
        <v>0</v>
      </c>
      <c r="K125" s="162" t="s">
        <v>120</v>
      </c>
      <c r="L125" s="23"/>
      <c r="M125" s="167"/>
      <c r="N125" s="168" t="s">
        <v>39</v>
      </c>
      <c r="O125" s="60"/>
      <c r="P125" s="169" t="n">
        <f aca="false">O125*H125</f>
        <v>0</v>
      </c>
      <c r="Q125" s="169" t="n">
        <v>0.00018</v>
      </c>
      <c r="R125" s="169" t="n">
        <f aca="false">Q125*H125</f>
        <v>0.07181568</v>
      </c>
      <c r="S125" s="169" t="n">
        <v>0</v>
      </c>
      <c r="T125" s="170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1" t="s">
        <v>121</v>
      </c>
      <c r="AT125" s="171" t="s">
        <v>116</v>
      </c>
      <c r="AU125" s="171" t="s">
        <v>81</v>
      </c>
      <c r="AY125" s="3" t="s">
        <v>113</v>
      </c>
      <c r="BE125" s="172" t="n">
        <f aca="false">IF(N125="základní",J125,0)</f>
        <v>0</v>
      </c>
      <c r="BF125" s="172" t="n">
        <f aca="false">IF(N125="snížená",J125,0)</f>
        <v>0</v>
      </c>
      <c r="BG125" s="172" t="n">
        <f aca="false">IF(N125="zákl. přenesená",J125,0)</f>
        <v>0</v>
      </c>
      <c r="BH125" s="172" t="n">
        <f aca="false">IF(N125="sníž. přenesená",J125,0)</f>
        <v>0</v>
      </c>
      <c r="BI125" s="172" t="n">
        <f aca="false">IF(N125="nulová",J125,0)</f>
        <v>0</v>
      </c>
      <c r="BJ125" s="3" t="s">
        <v>79</v>
      </c>
      <c r="BK125" s="172" t="n">
        <f aca="false">ROUND(I125*H125,2)</f>
        <v>0</v>
      </c>
      <c r="BL125" s="3" t="s">
        <v>121</v>
      </c>
      <c r="BM125" s="171" t="s">
        <v>122</v>
      </c>
    </row>
    <row r="126" s="173" customFormat="true" ht="12.8" hidden="false" customHeight="false" outlineLevel="0" collapsed="false">
      <c r="B126" s="174"/>
      <c r="D126" s="175" t="s">
        <v>123</v>
      </c>
      <c r="E126" s="176"/>
      <c r="F126" s="177" t="s">
        <v>124</v>
      </c>
      <c r="H126" s="178" t="n">
        <v>384</v>
      </c>
      <c r="I126" s="179"/>
      <c r="L126" s="174"/>
      <c r="M126" s="180"/>
      <c r="N126" s="181"/>
      <c r="O126" s="181"/>
      <c r="P126" s="181"/>
      <c r="Q126" s="181"/>
      <c r="R126" s="181"/>
      <c r="S126" s="181"/>
      <c r="T126" s="182"/>
      <c r="AT126" s="176" t="s">
        <v>123</v>
      </c>
      <c r="AU126" s="176" t="s">
        <v>81</v>
      </c>
      <c r="AV126" s="173" t="s">
        <v>81</v>
      </c>
      <c r="AW126" s="173" t="s">
        <v>31</v>
      </c>
      <c r="AX126" s="173" t="s">
        <v>74</v>
      </c>
      <c r="AY126" s="176" t="s">
        <v>113</v>
      </c>
    </row>
    <row r="127" s="173" customFormat="true" ht="12.8" hidden="false" customHeight="false" outlineLevel="0" collapsed="false">
      <c r="B127" s="174"/>
      <c r="D127" s="175" t="s">
        <v>123</v>
      </c>
      <c r="E127" s="176"/>
      <c r="F127" s="177" t="s">
        <v>125</v>
      </c>
      <c r="H127" s="178" t="n">
        <v>14.976</v>
      </c>
      <c r="I127" s="179"/>
      <c r="L127" s="174"/>
      <c r="M127" s="180"/>
      <c r="N127" s="181"/>
      <c r="O127" s="181"/>
      <c r="P127" s="181"/>
      <c r="Q127" s="181"/>
      <c r="R127" s="181"/>
      <c r="S127" s="181"/>
      <c r="T127" s="182"/>
      <c r="AT127" s="176" t="s">
        <v>123</v>
      </c>
      <c r="AU127" s="176" t="s">
        <v>81</v>
      </c>
      <c r="AV127" s="173" t="s">
        <v>81</v>
      </c>
      <c r="AW127" s="173" t="s">
        <v>31</v>
      </c>
      <c r="AX127" s="173" t="s">
        <v>74</v>
      </c>
      <c r="AY127" s="176" t="s">
        <v>113</v>
      </c>
    </row>
    <row r="128" s="183" customFormat="true" ht="12.8" hidden="false" customHeight="false" outlineLevel="0" collapsed="false">
      <c r="B128" s="184"/>
      <c r="D128" s="175" t="s">
        <v>123</v>
      </c>
      <c r="E128" s="185"/>
      <c r="F128" s="186" t="s">
        <v>126</v>
      </c>
      <c r="H128" s="187" t="n">
        <v>398.976</v>
      </c>
      <c r="I128" s="188"/>
      <c r="L128" s="184"/>
      <c r="M128" s="189"/>
      <c r="N128" s="190"/>
      <c r="O128" s="190"/>
      <c r="P128" s="190"/>
      <c r="Q128" s="190"/>
      <c r="R128" s="190"/>
      <c r="S128" s="190"/>
      <c r="T128" s="191"/>
      <c r="AT128" s="185" t="s">
        <v>123</v>
      </c>
      <c r="AU128" s="185" t="s">
        <v>81</v>
      </c>
      <c r="AV128" s="183" t="s">
        <v>121</v>
      </c>
      <c r="AW128" s="183" t="s">
        <v>31</v>
      </c>
      <c r="AX128" s="183" t="s">
        <v>79</v>
      </c>
      <c r="AY128" s="185" t="s">
        <v>113</v>
      </c>
    </row>
    <row r="129" s="27" customFormat="true" ht="24.15" hidden="false" customHeight="true" outlineLevel="0" collapsed="false">
      <c r="A129" s="22"/>
      <c r="B129" s="159"/>
      <c r="C129" s="160" t="s">
        <v>81</v>
      </c>
      <c r="D129" s="160" t="s">
        <v>116</v>
      </c>
      <c r="E129" s="161" t="s">
        <v>127</v>
      </c>
      <c r="F129" s="162" t="s">
        <v>128</v>
      </c>
      <c r="G129" s="163" t="s">
        <v>129</v>
      </c>
      <c r="H129" s="164" t="n">
        <v>1</v>
      </c>
      <c r="I129" s="165"/>
      <c r="J129" s="166" t="n">
        <f aca="false">ROUND(I129*H129,2)</f>
        <v>0</v>
      </c>
      <c r="K129" s="192" t="s">
        <v>120</v>
      </c>
      <c r="L129" s="23"/>
      <c r="M129" s="167"/>
      <c r="N129" s="168" t="s">
        <v>39</v>
      </c>
      <c r="O129" s="60"/>
      <c r="P129" s="169" t="n">
        <f aca="false">O129*H129</f>
        <v>0</v>
      </c>
      <c r="Q129" s="169" t="n">
        <v>8E-005</v>
      </c>
      <c r="R129" s="169" t="n">
        <f aca="false">Q129*H129</f>
        <v>8E-005</v>
      </c>
      <c r="S129" s="169" t="n">
        <v>0</v>
      </c>
      <c r="T129" s="170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1" t="s">
        <v>121</v>
      </c>
      <c r="AT129" s="171" t="s">
        <v>116</v>
      </c>
      <c r="AU129" s="171" t="s">
        <v>81</v>
      </c>
      <c r="AY129" s="3" t="s">
        <v>113</v>
      </c>
      <c r="BE129" s="172" t="n">
        <f aca="false">IF(N129="základní",J129,0)</f>
        <v>0</v>
      </c>
      <c r="BF129" s="172" t="n">
        <f aca="false">IF(N129="snížená",J129,0)</f>
        <v>0</v>
      </c>
      <c r="BG129" s="172" t="n">
        <f aca="false">IF(N129="zákl. přenesená",J129,0)</f>
        <v>0</v>
      </c>
      <c r="BH129" s="172" t="n">
        <f aca="false">IF(N129="sníž. přenesená",J129,0)</f>
        <v>0</v>
      </c>
      <c r="BI129" s="172" t="n">
        <f aca="false">IF(N129="nulová",J129,0)</f>
        <v>0</v>
      </c>
      <c r="BJ129" s="3" t="s">
        <v>79</v>
      </c>
      <c r="BK129" s="172" t="n">
        <f aca="false">ROUND(I129*H129,2)</f>
        <v>0</v>
      </c>
      <c r="BL129" s="3" t="s">
        <v>121</v>
      </c>
      <c r="BM129" s="171" t="s">
        <v>130</v>
      </c>
    </row>
    <row r="130" s="145" customFormat="true" ht="22.8" hidden="false" customHeight="true" outlineLevel="0" collapsed="false">
      <c r="B130" s="146"/>
      <c r="D130" s="147" t="s">
        <v>73</v>
      </c>
      <c r="E130" s="157" t="s">
        <v>131</v>
      </c>
      <c r="F130" s="157" t="s">
        <v>132</v>
      </c>
      <c r="I130" s="149"/>
      <c r="J130" s="158" t="n">
        <f aca="false">BK130</f>
        <v>0</v>
      </c>
      <c r="L130" s="146"/>
      <c r="M130" s="151"/>
      <c r="N130" s="152"/>
      <c r="O130" s="152"/>
      <c r="P130" s="153" t="n">
        <f aca="false">P131</f>
        <v>0</v>
      </c>
      <c r="Q130" s="152"/>
      <c r="R130" s="153" t="n">
        <f aca="false">R131</f>
        <v>0</v>
      </c>
      <c r="S130" s="152"/>
      <c r="T130" s="154" t="n">
        <f aca="false">T131</f>
        <v>0</v>
      </c>
      <c r="AR130" s="147" t="s">
        <v>79</v>
      </c>
      <c r="AT130" s="155" t="s">
        <v>73</v>
      </c>
      <c r="AU130" s="155" t="s">
        <v>79</v>
      </c>
      <c r="AY130" s="147" t="s">
        <v>113</v>
      </c>
      <c r="BK130" s="156" t="n">
        <f aca="false">BK131</f>
        <v>0</v>
      </c>
    </row>
    <row r="131" s="27" customFormat="true" ht="24.15" hidden="false" customHeight="true" outlineLevel="0" collapsed="false">
      <c r="A131" s="22"/>
      <c r="B131" s="159"/>
      <c r="C131" s="160" t="s">
        <v>133</v>
      </c>
      <c r="D131" s="160" t="s">
        <v>116</v>
      </c>
      <c r="E131" s="161" t="s">
        <v>134</v>
      </c>
      <c r="F131" s="162" t="s">
        <v>135</v>
      </c>
      <c r="G131" s="163" t="s">
        <v>136</v>
      </c>
      <c r="H131" s="164" t="n">
        <v>0.072</v>
      </c>
      <c r="I131" s="165"/>
      <c r="J131" s="166" t="n">
        <f aca="false">ROUND(I131*H131,2)</f>
        <v>0</v>
      </c>
      <c r="K131" s="162" t="s">
        <v>120</v>
      </c>
      <c r="L131" s="23"/>
      <c r="M131" s="167"/>
      <c r="N131" s="168" t="s">
        <v>39</v>
      </c>
      <c r="O131" s="60"/>
      <c r="P131" s="169" t="n">
        <f aca="false">O131*H131</f>
        <v>0</v>
      </c>
      <c r="Q131" s="169" t="n">
        <v>0</v>
      </c>
      <c r="R131" s="169" t="n">
        <f aca="false">Q131*H131</f>
        <v>0</v>
      </c>
      <c r="S131" s="169" t="n">
        <v>0</v>
      </c>
      <c r="T131" s="170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1" t="s">
        <v>121</v>
      </c>
      <c r="AT131" s="171" t="s">
        <v>116</v>
      </c>
      <c r="AU131" s="171" t="s">
        <v>81</v>
      </c>
      <c r="AY131" s="3" t="s">
        <v>113</v>
      </c>
      <c r="BE131" s="172" t="n">
        <f aca="false">IF(N131="základní",J131,0)</f>
        <v>0</v>
      </c>
      <c r="BF131" s="172" t="n">
        <f aca="false">IF(N131="snížená",J131,0)</f>
        <v>0</v>
      </c>
      <c r="BG131" s="172" t="n">
        <f aca="false">IF(N131="zákl. přenesená",J131,0)</f>
        <v>0</v>
      </c>
      <c r="BH131" s="172" t="n">
        <f aca="false">IF(N131="sníž. přenesená",J131,0)</f>
        <v>0</v>
      </c>
      <c r="BI131" s="172" t="n">
        <f aca="false">IF(N131="nulová",J131,0)</f>
        <v>0</v>
      </c>
      <c r="BJ131" s="3" t="s">
        <v>79</v>
      </c>
      <c r="BK131" s="172" t="n">
        <f aca="false">ROUND(I131*H131,2)</f>
        <v>0</v>
      </c>
      <c r="BL131" s="3" t="s">
        <v>121</v>
      </c>
      <c r="BM131" s="171" t="s">
        <v>137</v>
      </c>
    </row>
    <row r="132" s="145" customFormat="true" ht="25.9" hidden="false" customHeight="true" outlineLevel="0" collapsed="false">
      <c r="B132" s="146"/>
      <c r="D132" s="147" t="s">
        <v>73</v>
      </c>
      <c r="E132" s="148" t="s">
        <v>138</v>
      </c>
      <c r="F132" s="148" t="s">
        <v>139</v>
      </c>
      <c r="I132" s="149"/>
      <c r="J132" s="150" t="n">
        <f aca="false">BK132</f>
        <v>0</v>
      </c>
      <c r="L132" s="146"/>
      <c r="M132" s="151"/>
      <c r="N132" s="152"/>
      <c r="O132" s="152"/>
      <c r="P132" s="153" t="n">
        <f aca="false">P133+P155</f>
        <v>0</v>
      </c>
      <c r="Q132" s="152"/>
      <c r="R132" s="153" t="n">
        <f aca="false">R133+R155</f>
        <v>0.63981425</v>
      </c>
      <c r="S132" s="152"/>
      <c r="T132" s="154" t="n">
        <f aca="false">T133+T155</f>
        <v>0.04231488</v>
      </c>
      <c r="AR132" s="147" t="s">
        <v>81</v>
      </c>
      <c r="AT132" s="155" t="s">
        <v>73</v>
      </c>
      <c r="AU132" s="155" t="s">
        <v>74</v>
      </c>
      <c r="AY132" s="147" t="s">
        <v>113</v>
      </c>
      <c r="BK132" s="156" t="n">
        <f aca="false">BK133+BK155</f>
        <v>0</v>
      </c>
    </row>
    <row r="133" s="145" customFormat="true" ht="22.8" hidden="false" customHeight="true" outlineLevel="0" collapsed="false">
      <c r="B133" s="146"/>
      <c r="D133" s="147" t="s">
        <v>73</v>
      </c>
      <c r="E133" s="157" t="s">
        <v>140</v>
      </c>
      <c r="F133" s="157" t="s">
        <v>141</v>
      </c>
      <c r="I133" s="149"/>
      <c r="J133" s="158" t="n">
        <f aca="false">BK133</f>
        <v>0</v>
      </c>
      <c r="L133" s="146"/>
      <c r="M133" s="151"/>
      <c r="N133" s="152"/>
      <c r="O133" s="152"/>
      <c r="P133" s="153" t="n">
        <f aca="false">SUM(P134:P154)</f>
        <v>0</v>
      </c>
      <c r="Q133" s="152"/>
      <c r="R133" s="153" t="n">
        <f aca="false">SUM(R134:R154)</f>
        <v>0</v>
      </c>
      <c r="S133" s="152"/>
      <c r="T133" s="154" t="n">
        <f aca="false">SUM(T134:T154)</f>
        <v>0</v>
      </c>
      <c r="AR133" s="147" t="s">
        <v>81</v>
      </c>
      <c r="AT133" s="155" t="s">
        <v>73</v>
      </c>
      <c r="AU133" s="155" t="s">
        <v>79</v>
      </c>
      <c r="AY133" s="147" t="s">
        <v>113</v>
      </c>
      <c r="BK133" s="156" t="n">
        <f aca="false">SUM(BK134:BK154)</f>
        <v>0</v>
      </c>
    </row>
    <row r="134" s="27" customFormat="true" ht="21.75" hidden="false" customHeight="true" outlineLevel="0" collapsed="false">
      <c r="A134" s="22"/>
      <c r="B134" s="159"/>
      <c r="C134" s="160" t="s">
        <v>121</v>
      </c>
      <c r="D134" s="160" t="s">
        <v>116</v>
      </c>
      <c r="E134" s="161" t="s">
        <v>142</v>
      </c>
      <c r="F134" s="162" t="s">
        <v>143</v>
      </c>
      <c r="G134" s="163" t="s">
        <v>144</v>
      </c>
      <c r="H134" s="164" t="n">
        <v>6</v>
      </c>
      <c r="I134" s="165"/>
      <c r="J134" s="166" t="n">
        <f aca="false">ROUND(I134*H134,2)</f>
        <v>0</v>
      </c>
      <c r="K134" s="162"/>
      <c r="L134" s="23"/>
      <c r="M134" s="167"/>
      <c r="N134" s="168" t="s">
        <v>39</v>
      </c>
      <c r="O134" s="60"/>
      <c r="P134" s="169" t="n">
        <f aca="false">O134*H134</f>
        <v>0</v>
      </c>
      <c r="Q134" s="169" t="n">
        <v>0</v>
      </c>
      <c r="R134" s="169" t="n">
        <f aca="false">Q134*H134</f>
        <v>0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145</v>
      </c>
      <c r="AT134" s="171" t="s">
        <v>116</v>
      </c>
      <c r="AU134" s="171" t="s">
        <v>81</v>
      </c>
      <c r="AY134" s="3" t="s">
        <v>113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79</v>
      </c>
      <c r="BK134" s="172" t="n">
        <f aca="false">ROUND(I134*H134,2)</f>
        <v>0</v>
      </c>
      <c r="BL134" s="3" t="s">
        <v>145</v>
      </c>
      <c r="BM134" s="171" t="s">
        <v>146</v>
      </c>
    </row>
    <row r="135" s="173" customFormat="true" ht="12.8" hidden="false" customHeight="false" outlineLevel="0" collapsed="false">
      <c r="B135" s="174"/>
      <c r="D135" s="175" t="s">
        <v>123</v>
      </c>
      <c r="E135" s="176"/>
      <c r="F135" s="177" t="s">
        <v>147</v>
      </c>
      <c r="H135" s="178" t="n">
        <v>6</v>
      </c>
      <c r="I135" s="179"/>
      <c r="L135" s="174"/>
      <c r="M135" s="180"/>
      <c r="N135" s="181"/>
      <c r="O135" s="181"/>
      <c r="P135" s="181"/>
      <c r="Q135" s="181"/>
      <c r="R135" s="181"/>
      <c r="S135" s="181"/>
      <c r="T135" s="182"/>
      <c r="AT135" s="176" t="s">
        <v>123</v>
      </c>
      <c r="AU135" s="176" t="s">
        <v>81</v>
      </c>
      <c r="AV135" s="173" t="s">
        <v>81</v>
      </c>
      <c r="AW135" s="173" t="s">
        <v>31</v>
      </c>
      <c r="AX135" s="173" t="s">
        <v>79</v>
      </c>
      <c r="AY135" s="176" t="s">
        <v>113</v>
      </c>
    </row>
    <row r="136" s="27" customFormat="true" ht="37.8" hidden="false" customHeight="true" outlineLevel="0" collapsed="false">
      <c r="A136" s="22"/>
      <c r="B136" s="159"/>
      <c r="C136" s="160" t="s">
        <v>148</v>
      </c>
      <c r="D136" s="160" t="s">
        <v>116</v>
      </c>
      <c r="E136" s="161" t="s">
        <v>149</v>
      </c>
      <c r="F136" s="162" t="s">
        <v>150</v>
      </c>
      <c r="G136" s="163" t="s">
        <v>144</v>
      </c>
      <c r="H136" s="164" t="n">
        <v>21</v>
      </c>
      <c r="I136" s="165"/>
      <c r="J136" s="166" t="n">
        <f aca="false">ROUND(I136*H136,2)</f>
        <v>0</v>
      </c>
      <c r="K136" s="162"/>
      <c r="L136" s="23"/>
      <c r="M136" s="167"/>
      <c r="N136" s="168" t="s">
        <v>39</v>
      </c>
      <c r="O136" s="60"/>
      <c r="P136" s="169" t="n">
        <f aca="false">O136*H136</f>
        <v>0</v>
      </c>
      <c r="Q136" s="169" t="n">
        <v>0</v>
      </c>
      <c r="R136" s="169" t="n">
        <f aca="false">Q136*H136</f>
        <v>0</v>
      </c>
      <c r="S136" s="169" t="n">
        <v>0</v>
      </c>
      <c r="T136" s="170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1" t="s">
        <v>145</v>
      </c>
      <c r="AT136" s="171" t="s">
        <v>116</v>
      </c>
      <c r="AU136" s="171" t="s">
        <v>81</v>
      </c>
      <c r="AY136" s="3" t="s">
        <v>113</v>
      </c>
      <c r="BE136" s="172" t="n">
        <f aca="false">IF(N136="základní",J136,0)</f>
        <v>0</v>
      </c>
      <c r="BF136" s="172" t="n">
        <f aca="false">IF(N136="snížená",J136,0)</f>
        <v>0</v>
      </c>
      <c r="BG136" s="172" t="n">
        <f aca="false">IF(N136="zákl. přenesená",J136,0)</f>
        <v>0</v>
      </c>
      <c r="BH136" s="172" t="n">
        <f aca="false">IF(N136="sníž. přenesená",J136,0)</f>
        <v>0</v>
      </c>
      <c r="BI136" s="172" t="n">
        <f aca="false">IF(N136="nulová",J136,0)</f>
        <v>0</v>
      </c>
      <c r="BJ136" s="3" t="s">
        <v>79</v>
      </c>
      <c r="BK136" s="172" t="n">
        <f aca="false">ROUND(I136*H136,2)</f>
        <v>0</v>
      </c>
      <c r="BL136" s="3" t="s">
        <v>145</v>
      </c>
      <c r="BM136" s="171" t="s">
        <v>151</v>
      </c>
    </row>
    <row r="137" s="173" customFormat="true" ht="12.8" hidden="false" customHeight="false" outlineLevel="0" collapsed="false">
      <c r="B137" s="174"/>
      <c r="D137" s="175" t="s">
        <v>123</v>
      </c>
      <c r="E137" s="176"/>
      <c r="F137" s="177" t="s">
        <v>152</v>
      </c>
      <c r="H137" s="178" t="n">
        <v>21</v>
      </c>
      <c r="I137" s="179"/>
      <c r="L137" s="174"/>
      <c r="M137" s="180"/>
      <c r="N137" s="181"/>
      <c r="O137" s="181"/>
      <c r="P137" s="181"/>
      <c r="Q137" s="181"/>
      <c r="R137" s="181"/>
      <c r="S137" s="181"/>
      <c r="T137" s="182"/>
      <c r="AT137" s="176" t="s">
        <v>123</v>
      </c>
      <c r="AU137" s="176" t="s">
        <v>81</v>
      </c>
      <c r="AV137" s="173" t="s">
        <v>81</v>
      </c>
      <c r="AW137" s="173" t="s">
        <v>31</v>
      </c>
      <c r="AX137" s="173" t="s">
        <v>79</v>
      </c>
      <c r="AY137" s="176" t="s">
        <v>113</v>
      </c>
    </row>
    <row r="138" s="27" customFormat="true" ht="24.15" hidden="false" customHeight="true" outlineLevel="0" collapsed="false">
      <c r="A138" s="22"/>
      <c r="B138" s="159"/>
      <c r="C138" s="160" t="s">
        <v>153</v>
      </c>
      <c r="D138" s="160" t="s">
        <v>116</v>
      </c>
      <c r="E138" s="161" t="s">
        <v>154</v>
      </c>
      <c r="F138" s="162" t="s">
        <v>155</v>
      </c>
      <c r="G138" s="163" t="s">
        <v>144</v>
      </c>
      <c r="H138" s="164" t="n">
        <v>15</v>
      </c>
      <c r="I138" s="165"/>
      <c r="J138" s="166" t="n">
        <f aca="false">ROUND(I138*H138,2)</f>
        <v>0</v>
      </c>
      <c r="K138" s="162"/>
      <c r="L138" s="23"/>
      <c r="M138" s="167"/>
      <c r="N138" s="168" t="s">
        <v>39</v>
      </c>
      <c r="O138" s="60"/>
      <c r="P138" s="169" t="n">
        <f aca="false">O138*H138</f>
        <v>0</v>
      </c>
      <c r="Q138" s="169" t="n">
        <v>0</v>
      </c>
      <c r="R138" s="169" t="n">
        <f aca="false">Q138*H138</f>
        <v>0</v>
      </c>
      <c r="S138" s="169" t="n">
        <v>0</v>
      </c>
      <c r="T138" s="170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145</v>
      </c>
      <c r="AT138" s="171" t="s">
        <v>116</v>
      </c>
      <c r="AU138" s="171" t="s">
        <v>81</v>
      </c>
      <c r="AY138" s="3" t="s">
        <v>113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79</v>
      </c>
      <c r="BK138" s="172" t="n">
        <f aca="false">ROUND(I138*H138,2)</f>
        <v>0</v>
      </c>
      <c r="BL138" s="3" t="s">
        <v>145</v>
      </c>
      <c r="BM138" s="171" t="s">
        <v>156</v>
      </c>
    </row>
    <row r="139" s="173" customFormat="true" ht="12.8" hidden="false" customHeight="false" outlineLevel="0" collapsed="false">
      <c r="B139" s="174"/>
      <c r="D139" s="175" t="s">
        <v>123</v>
      </c>
      <c r="E139" s="176"/>
      <c r="F139" s="177" t="s">
        <v>157</v>
      </c>
      <c r="H139" s="178" t="n">
        <v>15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123</v>
      </c>
      <c r="AU139" s="176" t="s">
        <v>81</v>
      </c>
      <c r="AV139" s="173" t="s">
        <v>81</v>
      </c>
      <c r="AW139" s="173" t="s">
        <v>31</v>
      </c>
      <c r="AX139" s="173" t="s">
        <v>79</v>
      </c>
      <c r="AY139" s="176" t="s">
        <v>113</v>
      </c>
    </row>
    <row r="140" s="27" customFormat="true" ht="37.8" hidden="false" customHeight="true" outlineLevel="0" collapsed="false">
      <c r="A140" s="22"/>
      <c r="B140" s="159"/>
      <c r="C140" s="160" t="s">
        <v>158</v>
      </c>
      <c r="D140" s="160" t="s">
        <v>116</v>
      </c>
      <c r="E140" s="161" t="s">
        <v>159</v>
      </c>
      <c r="F140" s="162" t="s">
        <v>160</v>
      </c>
      <c r="G140" s="163" t="s">
        <v>144</v>
      </c>
      <c r="H140" s="164" t="n">
        <v>30</v>
      </c>
      <c r="I140" s="165"/>
      <c r="J140" s="166" t="n">
        <f aca="false">ROUND(I140*H140,2)</f>
        <v>0</v>
      </c>
      <c r="K140" s="162"/>
      <c r="L140" s="23"/>
      <c r="M140" s="167"/>
      <c r="N140" s="168" t="s">
        <v>39</v>
      </c>
      <c r="O140" s="60"/>
      <c r="P140" s="169" t="n">
        <f aca="false">O140*H140</f>
        <v>0</v>
      </c>
      <c r="Q140" s="169" t="n">
        <v>0</v>
      </c>
      <c r="R140" s="169" t="n">
        <f aca="false">Q140*H140</f>
        <v>0</v>
      </c>
      <c r="S140" s="169" t="n">
        <v>0</v>
      </c>
      <c r="T140" s="170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145</v>
      </c>
      <c r="AT140" s="171" t="s">
        <v>116</v>
      </c>
      <c r="AU140" s="171" t="s">
        <v>81</v>
      </c>
      <c r="AY140" s="3" t="s">
        <v>113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79</v>
      </c>
      <c r="BK140" s="172" t="n">
        <f aca="false">ROUND(I140*H140,2)</f>
        <v>0</v>
      </c>
      <c r="BL140" s="3" t="s">
        <v>145</v>
      </c>
      <c r="BM140" s="171" t="s">
        <v>161</v>
      </c>
    </row>
    <row r="141" s="173" customFormat="true" ht="12.8" hidden="false" customHeight="false" outlineLevel="0" collapsed="false">
      <c r="B141" s="174"/>
      <c r="D141" s="175" t="s">
        <v>123</v>
      </c>
      <c r="E141" s="176"/>
      <c r="F141" s="177" t="s">
        <v>162</v>
      </c>
      <c r="H141" s="178" t="n">
        <v>30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123</v>
      </c>
      <c r="AU141" s="176" t="s">
        <v>81</v>
      </c>
      <c r="AV141" s="173" t="s">
        <v>81</v>
      </c>
      <c r="AW141" s="173" t="s">
        <v>31</v>
      </c>
      <c r="AX141" s="173" t="s">
        <v>79</v>
      </c>
      <c r="AY141" s="176" t="s">
        <v>113</v>
      </c>
    </row>
    <row r="142" s="27" customFormat="true" ht="24.15" hidden="false" customHeight="true" outlineLevel="0" collapsed="false">
      <c r="A142" s="22"/>
      <c r="B142" s="159"/>
      <c r="C142" s="160" t="s">
        <v>163</v>
      </c>
      <c r="D142" s="160" t="s">
        <v>116</v>
      </c>
      <c r="E142" s="161" t="s">
        <v>164</v>
      </c>
      <c r="F142" s="162" t="s">
        <v>165</v>
      </c>
      <c r="G142" s="163" t="s">
        <v>144</v>
      </c>
      <c r="H142" s="164" t="n">
        <v>1</v>
      </c>
      <c r="I142" s="165"/>
      <c r="J142" s="166" t="n">
        <f aca="false">ROUND(I142*H142,2)</f>
        <v>0</v>
      </c>
      <c r="K142" s="162"/>
      <c r="L142" s="23"/>
      <c r="M142" s="167"/>
      <c r="N142" s="168" t="s">
        <v>39</v>
      </c>
      <c r="O142" s="60"/>
      <c r="P142" s="169" t="n">
        <f aca="false">O142*H142</f>
        <v>0</v>
      </c>
      <c r="Q142" s="169" t="n">
        <v>0</v>
      </c>
      <c r="R142" s="169" t="n">
        <f aca="false">Q142*H142</f>
        <v>0</v>
      </c>
      <c r="S142" s="169" t="n">
        <v>0</v>
      </c>
      <c r="T142" s="17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145</v>
      </c>
      <c r="AT142" s="171" t="s">
        <v>116</v>
      </c>
      <c r="AU142" s="171" t="s">
        <v>81</v>
      </c>
      <c r="AY142" s="3" t="s">
        <v>113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79</v>
      </c>
      <c r="BK142" s="172" t="n">
        <f aca="false">ROUND(I142*H142,2)</f>
        <v>0</v>
      </c>
      <c r="BL142" s="3" t="s">
        <v>145</v>
      </c>
      <c r="BM142" s="171" t="s">
        <v>166</v>
      </c>
    </row>
    <row r="143" s="173" customFormat="true" ht="12.8" hidden="false" customHeight="false" outlineLevel="0" collapsed="false">
      <c r="B143" s="174"/>
      <c r="D143" s="175" t="s">
        <v>123</v>
      </c>
      <c r="E143" s="176"/>
      <c r="F143" s="177" t="s">
        <v>167</v>
      </c>
      <c r="H143" s="178" t="n">
        <v>1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123</v>
      </c>
      <c r="AU143" s="176" t="s">
        <v>81</v>
      </c>
      <c r="AV143" s="173" t="s">
        <v>81</v>
      </c>
      <c r="AW143" s="173" t="s">
        <v>31</v>
      </c>
      <c r="AX143" s="173" t="s">
        <v>79</v>
      </c>
      <c r="AY143" s="176" t="s">
        <v>113</v>
      </c>
    </row>
    <row r="144" s="27" customFormat="true" ht="24.15" hidden="false" customHeight="true" outlineLevel="0" collapsed="false">
      <c r="A144" s="22"/>
      <c r="B144" s="159"/>
      <c r="C144" s="160" t="s">
        <v>114</v>
      </c>
      <c r="D144" s="160" t="s">
        <v>116</v>
      </c>
      <c r="E144" s="161" t="s">
        <v>168</v>
      </c>
      <c r="F144" s="162" t="s">
        <v>169</v>
      </c>
      <c r="G144" s="163" t="s">
        <v>144</v>
      </c>
      <c r="H144" s="164" t="n">
        <v>1</v>
      </c>
      <c r="I144" s="165"/>
      <c r="J144" s="166" t="n">
        <f aca="false">ROUND(I144*H144,2)</f>
        <v>0</v>
      </c>
      <c r="K144" s="162"/>
      <c r="L144" s="23"/>
      <c r="M144" s="167"/>
      <c r="N144" s="168" t="s">
        <v>39</v>
      </c>
      <c r="O144" s="60"/>
      <c r="P144" s="169" t="n">
        <f aca="false">O144*H144</f>
        <v>0</v>
      </c>
      <c r="Q144" s="169" t="n">
        <v>0</v>
      </c>
      <c r="R144" s="169" t="n">
        <f aca="false">Q144*H144</f>
        <v>0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145</v>
      </c>
      <c r="AT144" s="171" t="s">
        <v>116</v>
      </c>
      <c r="AU144" s="171" t="s">
        <v>81</v>
      </c>
      <c r="AY144" s="3" t="s">
        <v>113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79</v>
      </c>
      <c r="BK144" s="172" t="n">
        <f aca="false">ROUND(I144*H144,2)</f>
        <v>0</v>
      </c>
      <c r="BL144" s="3" t="s">
        <v>145</v>
      </c>
      <c r="BM144" s="171" t="s">
        <v>170</v>
      </c>
    </row>
    <row r="145" s="173" customFormat="true" ht="12.8" hidden="false" customHeight="false" outlineLevel="0" collapsed="false">
      <c r="B145" s="174"/>
      <c r="D145" s="175" t="s">
        <v>123</v>
      </c>
      <c r="E145" s="176"/>
      <c r="F145" s="177" t="s">
        <v>171</v>
      </c>
      <c r="H145" s="178" t="n">
        <v>1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123</v>
      </c>
      <c r="AU145" s="176" t="s">
        <v>81</v>
      </c>
      <c r="AV145" s="173" t="s">
        <v>81</v>
      </c>
      <c r="AW145" s="173" t="s">
        <v>31</v>
      </c>
      <c r="AX145" s="173" t="s">
        <v>79</v>
      </c>
      <c r="AY145" s="176" t="s">
        <v>113</v>
      </c>
    </row>
    <row r="146" s="27" customFormat="true" ht="24.15" hidden="false" customHeight="true" outlineLevel="0" collapsed="false">
      <c r="A146" s="22"/>
      <c r="B146" s="159"/>
      <c r="C146" s="160" t="s">
        <v>172</v>
      </c>
      <c r="D146" s="160" t="s">
        <v>116</v>
      </c>
      <c r="E146" s="161" t="s">
        <v>173</v>
      </c>
      <c r="F146" s="162" t="s">
        <v>174</v>
      </c>
      <c r="G146" s="163" t="s">
        <v>144</v>
      </c>
      <c r="H146" s="164" t="n">
        <v>1</v>
      </c>
      <c r="I146" s="165"/>
      <c r="J146" s="166" t="n">
        <f aca="false">ROUND(I146*H146,2)</f>
        <v>0</v>
      </c>
      <c r="K146" s="162"/>
      <c r="L146" s="23"/>
      <c r="M146" s="167"/>
      <c r="N146" s="168" t="s">
        <v>39</v>
      </c>
      <c r="O146" s="60"/>
      <c r="P146" s="169" t="n">
        <f aca="false">O146*H146</f>
        <v>0</v>
      </c>
      <c r="Q146" s="169" t="n">
        <v>0</v>
      </c>
      <c r="R146" s="169" t="n">
        <f aca="false">Q146*H146</f>
        <v>0</v>
      </c>
      <c r="S146" s="169" t="n">
        <v>0</v>
      </c>
      <c r="T146" s="170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1" t="s">
        <v>145</v>
      </c>
      <c r="AT146" s="171" t="s">
        <v>116</v>
      </c>
      <c r="AU146" s="171" t="s">
        <v>81</v>
      </c>
      <c r="AY146" s="3" t="s">
        <v>113</v>
      </c>
      <c r="BE146" s="172" t="n">
        <f aca="false">IF(N146="základní",J146,0)</f>
        <v>0</v>
      </c>
      <c r="BF146" s="172" t="n">
        <f aca="false">IF(N146="snížená",J146,0)</f>
        <v>0</v>
      </c>
      <c r="BG146" s="172" t="n">
        <f aca="false">IF(N146="zákl. přenesená",J146,0)</f>
        <v>0</v>
      </c>
      <c r="BH146" s="172" t="n">
        <f aca="false">IF(N146="sníž. přenesená",J146,0)</f>
        <v>0</v>
      </c>
      <c r="BI146" s="172" t="n">
        <f aca="false">IF(N146="nulová",J146,0)</f>
        <v>0</v>
      </c>
      <c r="BJ146" s="3" t="s">
        <v>79</v>
      </c>
      <c r="BK146" s="172" t="n">
        <f aca="false">ROUND(I146*H146,2)</f>
        <v>0</v>
      </c>
      <c r="BL146" s="3" t="s">
        <v>145</v>
      </c>
      <c r="BM146" s="171" t="s">
        <v>175</v>
      </c>
    </row>
    <row r="147" s="173" customFormat="true" ht="12.8" hidden="false" customHeight="false" outlineLevel="0" collapsed="false">
      <c r="B147" s="174"/>
      <c r="D147" s="175" t="s">
        <v>123</v>
      </c>
      <c r="E147" s="176"/>
      <c r="F147" s="177" t="s">
        <v>176</v>
      </c>
      <c r="H147" s="178" t="n">
        <v>1</v>
      </c>
      <c r="I147" s="179"/>
      <c r="L147" s="174"/>
      <c r="M147" s="180"/>
      <c r="N147" s="181"/>
      <c r="O147" s="181"/>
      <c r="P147" s="181"/>
      <c r="Q147" s="181"/>
      <c r="R147" s="181"/>
      <c r="S147" s="181"/>
      <c r="T147" s="182"/>
      <c r="AT147" s="176" t="s">
        <v>123</v>
      </c>
      <c r="AU147" s="176" t="s">
        <v>81</v>
      </c>
      <c r="AV147" s="173" t="s">
        <v>81</v>
      </c>
      <c r="AW147" s="173" t="s">
        <v>31</v>
      </c>
      <c r="AX147" s="173" t="s">
        <v>79</v>
      </c>
      <c r="AY147" s="176" t="s">
        <v>113</v>
      </c>
    </row>
    <row r="148" s="27" customFormat="true" ht="16.5" hidden="false" customHeight="true" outlineLevel="0" collapsed="false">
      <c r="A148" s="22"/>
      <c r="B148" s="159"/>
      <c r="C148" s="160" t="s">
        <v>177</v>
      </c>
      <c r="D148" s="160" t="s">
        <v>116</v>
      </c>
      <c r="E148" s="161" t="s">
        <v>178</v>
      </c>
      <c r="F148" s="162" t="s">
        <v>179</v>
      </c>
      <c r="G148" s="163" t="s">
        <v>144</v>
      </c>
      <c r="H148" s="164" t="n">
        <v>1</v>
      </c>
      <c r="I148" s="165"/>
      <c r="J148" s="166" t="n">
        <f aca="false">ROUND(I148*H148,2)</f>
        <v>0</v>
      </c>
      <c r="K148" s="162"/>
      <c r="L148" s="23"/>
      <c r="M148" s="167"/>
      <c r="N148" s="168" t="s">
        <v>39</v>
      </c>
      <c r="O148" s="60"/>
      <c r="P148" s="169" t="n">
        <f aca="false">O148*H148</f>
        <v>0</v>
      </c>
      <c r="Q148" s="169" t="n">
        <v>0</v>
      </c>
      <c r="R148" s="169" t="n">
        <f aca="false">Q148*H148</f>
        <v>0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145</v>
      </c>
      <c r="AT148" s="171" t="s">
        <v>116</v>
      </c>
      <c r="AU148" s="171" t="s">
        <v>81</v>
      </c>
      <c r="AY148" s="3" t="s">
        <v>113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79</v>
      </c>
      <c r="BK148" s="172" t="n">
        <f aca="false">ROUND(I148*H148,2)</f>
        <v>0</v>
      </c>
      <c r="BL148" s="3" t="s">
        <v>145</v>
      </c>
      <c r="BM148" s="171" t="s">
        <v>180</v>
      </c>
    </row>
    <row r="149" s="173" customFormat="true" ht="12.8" hidden="false" customHeight="false" outlineLevel="0" collapsed="false">
      <c r="B149" s="174"/>
      <c r="D149" s="175" t="s">
        <v>123</v>
      </c>
      <c r="E149" s="176"/>
      <c r="F149" s="177" t="s">
        <v>181</v>
      </c>
      <c r="H149" s="178" t="n">
        <v>1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123</v>
      </c>
      <c r="AU149" s="176" t="s">
        <v>81</v>
      </c>
      <c r="AV149" s="173" t="s">
        <v>81</v>
      </c>
      <c r="AW149" s="173" t="s">
        <v>31</v>
      </c>
      <c r="AX149" s="173" t="s">
        <v>79</v>
      </c>
      <c r="AY149" s="176" t="s">
        <v>113</v>
      </c>
    </row>
    <row r="150" s="27" customFormat="true" ht="21.75" hidden="false" customHeight="true" outlineLevel="0" collapsed="false">
      <c r="A150" s="22"/>
      <c r="B150" s="159"/>
      <c r="C150" s="160" t="s">
        <v>7</v>
      </c>
      <c r="D150" s="160" t="s">
        <v>116</v>
      </c>
      <c r="E150" s="161" t="s">
        <v>182</v>
      </c>
      <c r="F150" s="162" t="s">
        <v>183</v>
      </c>
      <c r="G150" s="163" t="s">
        <v>144</v>
      </c>
      <c r="H150" s="164" t="n">
        <v>1</v>
      </c>
      <c r="I150" s="165"/>
      <c r="J150" s="166" t="n">
        <f aca="false">ROUND(I150*H150,2)</f>
        <v>0</v>
      </c>
      <c r="K150" s="162"/>
      <c r="L150" s="23"/>
      <c r="M150" s="167"/>
      <c r="N150" s="168" t="s">
        <v>39</v>
      </c>
      <c r="O150" s="60"/>
      <c r="P150" s="169" t="n">
        <f aca="false">O150*H150</f>
        <v>0</v>
      </c>
      <c r="Q150" s="169" t="n">
        <v>0</v>
      </c>
      <c r="R150" s="169" t="n">
        <f aca="false">Q150*H150</f>
        <v>0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145</v>
      </c>
      <c r="AT150" s="171" t="s">
        <v>116</v>
      </c>
      <c r="AU150" s="171" t="s">
        <v>81</v>
      </c>
      <c r="AY150" s="3" t="s">
        <v>113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79</v>
      </c>
      <c r="BK150" s="172" t="n">
        <f aca="false">ROUND(I150*H150,2)</f>
        <v>0</v>
      </c>
      <c r="BL150" s="3" t="s">
        <v>145</v>
      </c>
      <c r="BM150" s="171" t="s">
        <v>184</v>
      </c>
    </row>
    <row r="151" s="173" customFormat="true" ht="12.8" hidden="false" customHeight="false" outlineLevel="0" collapsed="false">
      <c r="B151" s="174"/>
      <c r="D151" s="175" t="s">
        <v>123</v>
      </c>
      <c r="E151" s="176"/>
      <c r="F151" s="177" t="s">
        <v>185</v>
      </c>
      <c r="H151" s="178" t="n">
        <v>1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123</v>
      </c>
      <c r="AU151" s="176" t="s">
        <v>81</v>
      </c>
      <c r="AV151" s="173" t="s">
        <v>81</v>
      </c>
      <c r="AW151" s="173" t="s">
        <v>31</v>
      </c>
      <c r="AX151" s="173" t="s">
        <v>79</v>
      </c>
      <c r="AY151" s="176" t="s">
        <v>113</v>
      </c>
    </row>
    <row r="152" s="27" customFormat="true" ht="21.75" hidden="false" customHeight="true" outlineLevel="0" collapsed="false">
      <c r="A152" s="22"/>
      <c r="B152" s="159"/>
      <c r="C152" s="160" t="s">
        <v>186</v>
      </c>
      <c r="D152" s="160" t="s">
        <v>116</v>
      </c>
      <c r="E152" s="161" t="s">
        <v>187</v>
      </c>
      <c r="F152" s="162" t="s">
        <v>188</v>
      </c>
      <c r="G152" s="163" t="s">
        <v>144</v>
      </c>
      <c r="H152" s="164" t="n">
        <v>1</v>
      </c>
      <c r="I152" s="165"/>
      <c r="J152" s="166" t="n">
        <f aca="false">ROUND(I152*H152,2)</f>
        <v>0</v>
      </c>
      <c r="K152" s="162"/>
      <c r="L152" s="23"/>
      <c r="M152" s="167"/>
      <c r="N152" s="168" t="s">
        <v>39</v>
      </c>
      <c r="O152" s="60"/>
      <c r="P152" s="169" t="n">
        <f aca="false">O152*H152</f>
        <v>0</v>
      </c>
      <c r="Q152" s="169" t="n">
        <v>0</v>
      </c>
      <c r="R152" s="169" t="n">
        <f aca="false">Q152*H152</f>
        <v>0</v>
      </c>
      <c r="S152" s="169" t="n">
        <v>0</v>
      </c>
      <c r="T152" s="170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145</v>
      </c>
      <c r="AT152" s="171" t="s">
        <v>116</v>
      </c>
      <c r="AU152" s="171" t="s">
        <v>81</v>
      </c>
      <c r="AY152" s="3" t="s">
        <v>113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79</v>
      </c>
      <c r="BK152" s="172" t="n">
        <f aca="false">ROUND(I152*H152,2)</f>
        <v>0</v>
      </c>
      <c r="BL152" s="3" t="s">
        <v>145</v>
      </c>
      <c r="BM152" s="171" t="s">
        <v>189</v>
      </c>
    </row>
    <row r="153" s="173" customFormat="true" ht="12.8" hidden="false" customHeight="false" outlineLevel="0" collapsed="false">
      <c r="B153" s="174"/>
      <c r="D153" s="175" t="s">
        <v>123</v>
      </c>
      <c r="E153" s="176"/>
      <c r="F153" s="177" t="s">
        <v>185</v>
      </c>
      <c r="H153" s="178" t="n">
        <v>1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123</v>
      </c>
      <c r="AU153" s="176" t="s">
        <v>81</v>
      </c>
      <c r="AV153" s="173" t="s">
        <v>81</v>
      </c>
      <c r="AW153" s="173" t="s">
        <v>31</v>
      </c>
      <c r="AX153" s="173" t="s">
        <v>79</v>
      </c>
      <c r="AY153" s="176" t="s">
        <v>113</v>
      </c>
    </row>
    <row r="154" s="27" customFormat="true" ht="24.15" hidden="false" customHeight="true" outlineLevel="0" collapsed="false">
      <c r="A154" s="22"/>
      <c r="B154" s="159"/>
      <c r="C154" s="160" t="s">
        <v>190</v>
      </c>
      <c r="D154" s="160" t="s">
        <v>116</v>
      </c>
      <c r="E154" s="161" t="s">
        <v>191</v>
      </c>
      <c r="F154" s="162" t="s">
        <v>192</v>
      </c>
      <c r="G154" s="163" t="s">
        <v>193</v>
      </c>
      <c r="H154" s="193"/>
      <c r="I154" s="165"/>
      <c r="J154" s="166" t="n">
        <f aca="false">ROUND(I154*H154,2)</f>
        <v>0</v>
      </c>
      <c r="K154" s="162" t="s">
        <v>120</v>
      </c>
      <c r="L154" s="23"/>
      <c r="M154" s="167"/>
      <c r="N154" s="168" t="s">
        <v>39</v>
      </c>
      <c r="O154" s="60"/>
      <c r="P154" s="169" t="n">
        <f aca="false">O154*H154</f>
        <v>0</v>
      </c>
      <c r="Q154" s="169" t="n">
        <v>0</v>
      </c>
      <c r="R154" s="169" t="n">
        <f aca="false">Q154*H154</f>
        <v>0</v>
      </c>
      <c r="S154" s="169" t="n">
        <v>0</v>
      </c>
      <c r="T154" s="170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145</v>
      </c>
      <c r="AT154" s="171" t="s">
        <v>116</v>
      </c>
      <c r="AU154" s="171" t="s">
        <v>81</v>
      </c>
      <c r="AY154" s="3" t="s">
        <v>113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79</v>
      </c>
      <c r="BK154" s="172" t="n">
        <f aca="false">ROUND(I154*H154,2)</f>
        <v>0</v>
      </c>
      <c r="BL154" s="3" t="s">
        <v>145</v>
      </c>
      <c r="BM154" s="171" t="s">
        <v>194</v>
      </c>
    </row>
    <row r="155" s="145" customFormat="true" ht="22.8" hidden="false" customHeight="true" outlineLevel="0" collapsed="false">
      <c r="B155" s="146"/>
      <c r="D155" s="147" t="s">
        <v>73</v>
      </c>
      <c r="E155" s="157" t="s">
        <v>195</v>
      </c>
      <c r="F155" s="157" t="s">
        <v>196</v>
      </c>
      <c r="I155" s="149"/>
      <c r="J155" s="158" t="n">
        <f aca="false">BK155</f>
        <v>0</v>
      </c>
      <c r="L155" s="146"/>
      <c r="M155" s="151"/>
      <c r="N155" s="152"/>
      <c r="O155" s="152"/>
      <c r="P155" s="153" t="n">
        <f aca="false">SUM(P156:P191)</f>
        <v>0</v>
      </c>
      <c r="Q155" s="152"/>
      <c r="R155" s="153" t="n">
        <f aca="false">SUM(R156:R191)</f>
        <v>0.63981425</v>
      </c>
      <c r="S155" s="152"/>
      <c r="T155" s="154" t="n">
        <f aca="false">SUM(T156:T191)</f>
        <v>0.04231488</v>
      </c>
      <c r="AR155" s="147" t="s">
        <v>81</v>
      </c>
      <c r="AT155" s="155" t="s">
        <v>73</v>
      </c>
      <c r="AU155" s="155" t="s">
        <v>79</v>
      </c>
      <c r="AY155" s="147" t="s">
        <v>113</v>
      </c>
      <c r="BK155" s="156" t="n">
        <f aca="false">SUM(BK156:BK191)</f>
        <v>0</v>
      </c>
    </row>
    <row r="156" s="27" customFormat="true" ht="24.15" hidden="false" customHeight="true" outlineLevel="0" collapsed="false">
      <c r="A156" s="22"/>
      <c r="B156" s="159"/>
      <c r="C156" s="160" t="s">
        <v>197</v>
      </c>
      <c r="D156" s="160" t="s">
        <v>116</v>
      </c>
      <c r="E156" s="161" t="s">
        <v>198</v>
      </c>
      <c r="F156" s="162" t="s">
        <v>199</v>
      </c>
      <c r="G156" s="163" t="s">
        <v>119</v>
      </c>
      <c r="H156" s="164" t="n">
        <v>496.176</v>
      </c>
      <c r="I156" s="165"/>
      <c r="J156" s="166" t="n">
        <f aca="false">ROUND(I156*H156,2)</f>
        <v>0</v>
      </c>
      <c r="K156" s="162" t="s">
        <v>120</v>
      </c>
      <c r="L156" s="23"/>
      <c r="M156" s="167"/>
      <c r="N156" s="168" t="s">
        <v>39</v>
      </c>
      <c r="O156" s="60"/>
      <c r="P156" s="169" t="n">
        <f aca="false">O156*H156</f>
        <v>0</v>
      </c>
      <c r="Q156" s="169" t="n">
        <v>0</v>
      </c>
      <c r="R156" s="169" t="n">
        <f aca="false">Q156*H156</f>
        <v>0</v>
      </c>
      <c r="S156" s="169" t="n">
        <v>3E-005</v>
      </c>
      <c r="T156" s="170" t="n">
        <f aca="false">S156*H156</f>
        <v>0.01488528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1" t="s">
        <v>145</v>
      </c>
      <c r="AT156" s="171" t="s">
        <v>116</v>
      </c>
      <c r="AU156" s="171" t="s">
        <v>81</v>
      </c>
      <c r="AY156" s="3" t="s">
        <v>113</v>
      </c>
      <c r="BE156" s="172" t="n">
        <f aca="false">IF(N156="základní",J156,0)</f>
        <v>0</v>
      </c>
      <c r="BF156" s="172" t="n">
        <f aca="false">IF(N156="snížená",J156,0)</f>
        <v>0</v>
      </c>
      <c r="BG156" s="172" t="n">
        <f aca="false">IF(N156="zákl. přenesená",J156,0)</f>
        <v>0</v>
      </c>
      <c r="BH156" s="172" t="n">
        <f aca="false">IF(N156="sníž. přenesená",J156,0)</f>
        <v>0</v>
      </c>
      <c r="BI156" s="172" t="n">
        <f aca="false">IF(N156="nulová",J156,0)</f>
        <v>0</v>
      </c>
      <c r="BJ156" s="3" t="s">
        <v>79</v>
      </c>
      <c r="BK156" s="172" t="n">
        <f aca="false">ROUND(I156*H156,2)</f>
        <v>0</v>
      </c>
      <c r="BL156" s="3" t="s">
        <v>145</v>
      </c>
      <c r="BM156" s="171" t="s">
        <v>200</v>
      </c>
    </row>
    <row r="157" s="173" customFormat="true" ht="12.8" hidden="false" customHeight="false" outlineLevel="0" collapsed="false">
      <c r="B157" s="174"/>
      <c r="D157" s="175" t="s">
        <v>123</v>
      </c>
      <c r="E157" s="176"/>
      <c r="F157" s="177" t="s">
        <v>201</v>
      </c>
      <c r="H157" s="178" t="n">
        <v>97.2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123</v>
      </c>
      <c r="AU157" s="176" t="s">
        <v>81</v>
      </c>
      <c r="AV157" s="173" t="s">
        <v>81</v>
      </c>
      <c r="AW157" s="173" t="s">
        <v>31</v>
      </c>
      <c r="AX157" s="173" t="s">
        <v>74</v>
      </c>
      <c r="AY157" s="176" t="s">
        <v>113</v>
      </c>
    </row>
    <row r="158" s="173" customFormat="true" ht="12.8" hidden="false" customHeight="false" outlineLevel="0" collapsed="false">
      <c r="B158" s="174"/>
      <c r="D158" s="175" t="s">
        <v>123</v>
      </c>
      <c r="E158" s="176"/>
      <c r="F158" s="177" t="s">
        <v>124</v>
      </c>
      <c r="H158" s="178" t="n">
        <v>384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123</v>
      </c>
      <c r="AU158" s="176" t="s">
        <v>81</v>
      </c>
      <c r="AV158" s="173" t="s">
        <v>81</v>
      </c>
      <c r="AW158" s="173" t="s">
        <v>31</v>
      </c>
      <c r="AX158" s="173" t="s">
        <v>74</v>
      </c>
      <c r="AY158" s="176" t="s">
        <v>113</v>
      </c>
    </row>
    <row r="159" s="173" customFormat="true" ht="12.8" hidden="false" customHeight="false" outlineLevel="0" collapsed="false">
      <c r="B159" s="174"/>
      <c r="D159" s="175" t="s">
        <v>123</v>
      </c>
      <c r="E159" s="176"/>
      <c r="F159" s="177" t="s">
        <v>125</v>
      </c>
      <c r="H159" s="178" t="n">
        <v>14.976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123</v>
      </c>
      <c r="AU159" s="176" t="s">
        <v>81</v>
      </c>
      <c r="AV159" s="173" t="s">
        <v>81</v>
      </c>
      <c r="AW159" s="173" t="s">
        <v>31</v>
      </c>
      <c r="AX159" s="173" t="s">
        <v>74</v>
      </c>
      <c r="AY159" s="176" t="s">
        <v>113</v>
      </c>
    </row>
    <row r="160" s="183" customFormat="true" ht="12.8" hidden="false" customHeight="false" outlineLevel="0" collapsed="false">
      <c r="B160" s="184"/>
      <c r="D160" s="175" t="s">
        <v>123</v>
      </c>
      <c r="E160" s="185"/>
      <c r="F160" s="186" t="s">
        <v>126</v>
      </c>
      <c r="H160" s="187" t="n">
        <v>496.176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123</v>
      </c>
      <c r="AU160" s="185" t="s">
        <v>81</v>
      </c>
      <c r="AV160" s="183" t="s">
        <v>121</v>
      </c>
      <c r="AW160" s="183" t="s">
        <v>31</v>
      </c>
      <c r="AX160" s="183" t="s">
        <v>79</v>
      </c>
      <c r="AY160" s="185" t="s">
        <v>113</v>
      </c>
    </row>
    <row r="161" s="27" customFormat="true" ht="16.5" hidden="false" customHeight="true" outlineLevel="0" collapsed="false">
      <c r="A161" s="22"/>
      <c r="B161" s="159"/>
      <c r="C161" s="194" t="s">
        <v>145</v>
      </c>
      <c r="D161" s="194" t="s">
        <v>202</v>
      </c>
      <c r="E161" s="195" t="s">
        <v>203</v>
      </c>
      <c r="F161" s="196" t="s">
        <v>204</v>
      </c>
      <c r="G161" s="197" t="s">
        <v>119</v>
      </c>
      <c r="H161" s="198" t="n">
        <v>520.985</v>
      </c>
      <c r="I161" s="199"/>
      <c r="J161" s="200" t="n">
        <f aca="false">ROUND(I161*H161,2)</f>
        <v>0</v>
      </c>
      <c r="K161" s="196" t="s">
        <v>120</v>
      </c>
      <c r="L161" s="201"/>
      <c r="M161" s="202"/>
      <c r="N161" s="203" t="s">
        <v>39</v>
      </c>
      <c r="O161" s="60"/>
      <c r="P161" s="169" t="n">
        <f aca="false">O161*H161</f>
        <v>0</v>
      </c>
      <c r="Q161" s="169" t="n">
        <v>5E-005</v>
      </c>
      <c r="R161" s="169" t="n">
        <f aca="false">Q161*H161</f>
        <v>0.02604925</v>
      </c>
      <c r="S161" s="169" t="n">
        <v>0</v>
      </c>
      <c r="T161" s="17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205</v>
      </c>
      <c r="AT161" s="171" t="s">
        <v>202</v>
      </c>
      <c r="AU161" s="171" t="s">
        <v>81</v>
      </c>
      <c r="AY161" s="3" t="s">
        <v>113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79</v>
      </c>
      <c r="BK161" s="172" t="n">
        <f aca="false">ROUND(I161*H161,2)</f>
        <v>0</v>
      </c>
      <c r="BL161" s="3" t="s">
        <v>145</v>
      </c>
      <c r="BM161" s="171" t="s">
        <v>206</v>
      </c>
    </row>
    <row r="162" s="173" customFormat="true" ht="12.8" hidden="false" customHeight="false" outlineLevel="0" collapsed="false">
      <c r="B162" s="174"/>
      <c r="D162" s="175" t="s">
        <v>123</v>
      </c>
      <c r="F162" s="177" t="s">
        <v>207</v>
      </c>
      <c r="H162" s="178" t="n">
        <v>520.985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123</v>
      </c>
      <c r="AU162" s="176" t="s">
        <v>81</v>
      </c>
      <c r="AV162" s="173" t="s">
        <v>81</v>
      </c>
      <c r="AW162" s="173" t="s">
        <v>2</v>
      </c>
      <c r="AX162" s="173" t="s">
        <v>79</v>
      </c>
      <c r="AY162" s="176" t="s">
        <v>113</v>
      </c>
    </row>
    <row r="163" s="27" customFormat="true" ht="24.15" hidden="false" customHeight="true" outlineLevel="0" collapsed="false">
      <c r="A163" s="22"/>
      <c r="B163" s="159"/>
      <c r="C163" s="160" t="s">
        <v>208</v>
      </c>
      <c r="D163" s="160" t="s">
        <v>116</v>
      </c>
      <c r="E163" s="161" t="s">
        <v>209</v>
      </c>
      <c r="F163" s="162" t="s">
        <v>210</v>
      </c>
      <c r="G163" s="163" t="s">
        <v>211</v>
      </c>
      <c r="H163" s="164" t="n">
        <v>914.32</v>
      </c>
      <c r="I163" s="165"/>
      <c r="J163" s="166" t="n">
        <f aca="false">ROUND(I163*H163,2)</f>
        <v>0</v>
      </c>
      <c r="K163" s="162" t="s">
        <v>120</v>
      </c>
      <c r="L163" s="23"/>
      <c r="M163" s="167"/>
      <c r="N163" s="168" t="s">
        <v>39</v>
      </c>
      <c r="O163" s="60"/>
      <c r="P163" s="169" t="n">
        <f aca="false">O163*H163</f>
        <v>0</v>
      </c>
      <c r="Q163" s="169" t="n">
        <v>0</v>
      </c>
      <c r="R163" s="169" t="n">
        <f aca="false">Q163*H163</f>
        <v>0</v>
      </c>
      <c r="S163" s="169" t="n">
        <v>3E-005</v>
      </c>
      <c r="T163" s="170" t="n">
        <f aca="false">S163*H163</f>
        <v>0.0274296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145</v>
      </c>
      <c r="AT163" s="171" t="s">
        <v>116</v>
      </c>
      <c r="AU163" s="171" t="s">
        <v>81</v>
      </c>
      <c r="AY163" s="3" t="s">
        <v>113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79</v>
      </c>
      <c r="BK163" s="172" t="n">
        <f aca="false">ROUND(I163*H163,2)</f>
        <v>0</v>
      </c>
      <c r="BL163" s="3" t="s">
        <v>145</v>
      </c>
      <c r="BM163" s="171" t="s">
        <v>212</v>
      </c>
    </row>
    <row r="164" s="173" customFormat="true" ht="12.8" hidden="false" customHeight="false" outlineLevel="0" collapsed="false">
      <c r="B164" s="174"/>
      <c r="D164" s="175" t="s">
        <v>123</v>
      </c>
      <c r="E164" s="176"/>
      <c r="F164" s="177" t="s">
        <v>213</v>
      </c>
      <c r="H164" s="178" t="n">
        <v>264.6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123</v>
      </c>
      <c r="AU164" s="176" t="s">
        <v>81</v>
      </c>
      <c r="AV164" s="173" t="s">
        <v>81</v>
      </c>
      <c r="AW164" s="173" t="s">
        <v>31</v>
      </c>
      <c r="AX164" s="173" t="s">
        <v>74</v>
      </c>
      <c r="AY164" s="176" t="s">
        <v>113</v>
      </c>
    </row>
    <row r="165" s="173" customFormat="true" ht="12.8" hidden="false" customHeight="false" outlineLevel="0" collapsed="false">
      <c r="B165" s="174"/>
      <c r="D165" s="175" t="s">
        <v>123</v>
      </c>
      <c r="E165" s="176"/>
      <c r="F165" s="177" t="s">
        <v>214</v>
      </c>
      <c r="H165" s="178" t="n">
        <v>583.28</v>
      </c>
      <c r="I165" s="179"/>
      <c r="L165" s="174"/>
      <c r="M165" s="180"/>
      <c r="N165" s="181"/>
      <c r="O165" s="181"/>
      <c r="P165" s="181"/>
      <c r="Q165" s="181"/>
      <c r="R165" s="181"/>
      <c r="S165" s="181"/>
      <c r="T165" s="182"/>
      <c r="AT165" s="176" t="s">
        <v>123</v>
      </c>
      <c r="AU165" s="176" t="s">
        <v>81</v>
      </c>
      <c r="AV165" s="173" t="s">
        <v>81</v>
      </c>
      <c r="AW165" s="173" t="s">
        <v>31</v>
      </c>
      <c r="AX165" s="173" t="s">
        <v>74</v>
      </c>
      <c r="AY165" s="176" t="s">
        <v>113</v>
      </c>
    </row>
    <row r="166" s="173" customFormat="true" ht="12.8" hidden="false" customHeight="false" outlineLevel="0" collapsed="false">
      <c r="B166" s="174"/>
      <c r="D166" s="175" t="s">
        <v>123</v>
      </c>
      <c r="E166" s="176"/>
      <c r="F166" s="177" t="s">
        <v>215</v>
      </c>
      <c r="H166" s="178" t="n">
        <v>22.2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123</v>
      </c>
      <c r="AU166" s="176" t="s">
        <v>81</v>
      </c>
      <c r="AV166" s="173" t="s">
        <v>81</v>
      </c>
      <c r="AW166" s="173" t="s">
        <v>31</v>
      </c>
      <c r="AX166" s="173" t="s">
        <v>74</v>
      </c>
      <c r="AY166" s="176" t="s">
        <v>113</v>
      </c>
    </row>
    <row r="167" s="173" customFormat="true" ht="12.8" hidden="false" customHeight="false" outlineLevel="0" collapsed="false">
      <c r="B167" s="174"/>
      <c r="D167" s="175" t="s">
        <v>123</v>
      </c>
      <c r="E167" s="176"/>
      <c r="F167" s="177" t="s">
        <v>216</v>
      </c>
      <c r="H167" s="178" t="n">
        <v>44.24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123</v>
      </c>
      <c r="AU167" s="176" t="s">
        <v>81</v>
      </c>
      <c r="AV167" s="173" t="s">
        <v>81</v>
      </c>
      <c r="AW167" s="173" t="s">
        <v>31</v>
      </c>
      <c r="AX167" s="173" t="s">
        <v>74</v>
      </c>
      <c r="AY167" s="176" t="s">
        <v>113</v>
      </c>
    </row>
    <row r="168" s="183" customFormat="true" ht="12.8" hidden="false" customHeight="false" outlineLevel="0" collapsed="false">
      <c r="B168" s="184"/>
      <c r="D168" s="175" t="s">
        <v>123</v>
      </c>
      <c r="E168" s="185"/>
      <c r="F168" s="186" t="s">
        <v>126</v>
      </c>
      <c r="H168" s="187" t="n">
        <v>914.32</v>
      </c>
      <c r="I168" s="188"/>
      <c r="L168" s="184"/>
      <c r="M168" s="189"/>
      <c r="N168" s="190"/>
      <c r="O168" s="190"/>
      <c r="P168" s="190"/>
      <c r="Q168" s="190"/>
      <c r="R168" s="190"/>
      <c r="S168" s="190"/>
      <c r="T168" s="191"/>
      <c r="AT168" s="185" t="s">
        <v>123</v>
      </c>
      <c r="AU168" s="185" t="s">
        <v>81</v>
      </c>
      <c r="AV168" s="183" t="s">
        <v>121</v>
      </c>
      <c r="AW168" s="183" t="s">
        <v>31</v>
      </c>
      <c r="AX168" s="183" t="s">
        <v>79</v>
      </c>
      <c r="AY168" s="185" t="s">
        <v>113</v>
      </c>
    </row>
    <row r="169" s="27" customFormat="true" ht="24.15" hidden="false" customHeight="true" outlineLevel="0" collapsed="false">
      <c r="A169" s="22"/>
      <c r="B169" s="159"/>
      <c r="C169" s="194" t="s">
        <v>217</v>
      </c>
      <c r="D169" s="194" t="s">
        <v>202</v>
      </c>
      <c r="E169" s="195" t="s">
        <v>218</v>
      </c>
      <c r="F169" s="196" t="s">
        <v>219</v>
      </c>
      <c r="G169" s="197" t="s">
        <v>211</v>
      </c>
      <c r="H169" s="198" t="n">
        <v>960.036</v>
      </c>
      <c r="I169" s="199"/>
      <c r="J169" s="200" t="n">
        <f aca="false">ROUND(I169*H169,2)</f>
        <v>0</v>
      </c>
      <c r="K169" s="196" t="s">
        <v>120</v>
      </c>
      <c r="L169" s="201"/>
      <c r="M169" s="202"/>
      <c r="N169" s="203" t="s">
        <v>39</v>
      </c>
      <c r="O169" s="60"/>
      <c r="P169" s="169" t="n">
        <f aca="false">O169*H169</f>
        <v>0</v>
      </c>
      <c r="Q169" s="169" t="n">
        <v>0</v>
      </c>
      <c r="R169" s="169" t="n">
        <f aca="false">Q169*H169</f>
        <v>0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205</v>
      </c>
      <c r="AT169" s="171" t="s">
        <v>202</v>
      </c>
      <c r="AU169" s="171" t="s">
        <v>81</v>
      </c>
      <c r="AY169" s="3" t="s">
        <v>113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79</v>
      </c>
      <c r="BK169" s="172" t="n">
        <f aca="false">ROUND(I169*H169,2)</f>
        <v>0</v>
      </c>
      <c r="BL169" s="3" t="s">
        <v>145</v>
      </c>
      <c r="BM169" s="171" t="s">
        <v>220</v>
      </c>
    </row>
    <row r="170" s="173" customFormat="true" ht="12.8" hidden="false" customHeight="false" outlineLevel="0" collapsed="false">
      <c r="B170" s="174"/>
      <c r="D170" s="175" t="s">
        <v>123</v>
      </c>
      <c r="F170" s="177" t="s">
        <v>221</v>
      </c>
      <c r="H170" s="178" t="n">
        <v>960.036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123</v>
      </c>
      <c r="AU170" s="176" t="s">
        <v>81</v>
      </c>
      <c r="AV170" s="173" t="s">
        <v>81</v>
      </c>
      <c r="AW170" s="173" t="s">
        <v>2</v>
      </c>
      <c r="AX170" s="173" t="s">
        <v>79</v>
      </c>
      <c r="AY170" s="176" t="s">
        <v>113</v>
      </c>
    </row>
    <row r="171" s="27" customFormat="true" ht="24.15" hidden="false" customHeight="true" outlineLevel="0" collapsed="false">
      <c r="A171" s="22"/>
      <c r="B171" s="159"/>
      <c r="C171" s="160" t="s">
        <v>222</v>
      </c>
      <c r="D171" s="160" t="s">
        <v>116</v>
      </c>
      <c r="E171" s="161" t="s">
        <v>223</v>
      </c>
      <c r="F171" s="162" t="s">
        <v>224</v>
      </c>
      <c r="G171" s="163" t="s">
        <v>144</v>
      </c>
      <c r="H171" s="164" t="n">
        <v>242</v>
      </c>
      <c r="I171" s="165"/>
      <c r="J171" s="166" t="n">
        <f aca="false">ROUND(I171*H171,2)</f>
        <v>0</v>
      </c>
      <c r="K171" s="162" t="s">
        <v>120</v>
      </c>
      <c r="L171" s="23"/>
      <c r="M171" s="167"/>
      <c r="N171" s="168" t="s">
        <v>39</v>
      </c>
      <c r="O171" s="60"/>
      <c r="P171" s="169" t="n">
        <f aca="false">O171*H171</f>
        <v>0</v>
      </c>
      <c r="Q171" s="169" t="n">
        <v>0</v>
      </c>
      <c r="R171" s="169" t="n">
        <f aca="false">Q171*H171</f>
        <v>0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145</v>
      </c>
      <c r="AT171" s="171" t="s">
        <v>116</v>
      </c>
      <c r="AU171" s="171" t="s">
        <v>81</v>
      </c>
      <c r="AY171" s="3" t="s">
        <v>113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79</v>
      </c>
      <c r="BK171" s="172" t="n">
        <f aca="false">ROUND(I171*H171,2)</f>
        <v>0</v>
      </c>
      <c r="BL171" s="3" t="s">
        <v>145</v>
      </c>
      <c r="BM171" s="171" t="s">
        <v>225</v>
      </c>
    </row>
    <row r="172" s="173" customFormat="true" ht="12.8" hidden="false" customHeight="false" outlineLevel="0" collapsed="false">
      <c r="B172" s="174"/>
      <c r="D172" s="175" t="s">
        <v>123</v>
      </c>
      <c r="E172" s="176"/>
      <c r="F172" s="177" t="s">
        <v>226</v>
      </c>
      <c r="H172" s="178" t="n">
        <v>242</v>
      </c>
      <c r="I172" s="179"/>
      <c r="L172" s="174"/>
      <c r="M172" s="180"/>
      <c r="N172" s="181"/>
      <c r="O172" s="181"/>
      <c r="P172" s="181"/>
      <c r="Q172" s="181"/>
      <c r="R172" s="181"/>
      <c r="S172" s="181"/>
      <c r="T172" s="182"/>
      <c r="AT172" s="176" t="s">
        <v>123</v>
      </c>
      <c r="AU172" s="176" t="s">
        <v>81</v>
      </c>
      <c r="AV172" s="173" t="s">
        <v>81</v>
      </c>
      <c r="AW172" s="173" t="s">
        <v>31</v>
      </c>
      <c r="AX172" s="173" t="s">
        <v>79</v>
      </c>
      <c r="AY172" s="176" t="s">
        <v>113</v>
      </c>
    </row>
    <row r="173" s="27" customFormat="true" ht="24.15" hidden="false" customHeight="true" outlineLevel="0" collapsed="false">
      <c r="A173" s="22"/>
      <c r="B173" s="159"/>
      <c r="C173" s="160" t="s">
        <v>227</v>
      </c>
      <c r="D173" s="160" t="s">
        <v>116</v>
      </c>
      <c r="E173" s="161" t="s">
        <v>228</v>
      </c>
      <c r="F173" s="162" t="s">
        <v>229</v>
      </c>
      <c r="G173" s="163" t="s">
        <v>119</v>
      </c>
      <c r="H173" s="164" t="n">
        <v>900.5</v>
      </c>
      <c r="I173" s="165"/>
      <c r="J173" s="166" t="n">
        <f aca="false">ROUND(I173*H173,2)</f>
        <v>0</v>
      </c>
      <c r="K173" s="162" t="s">
        <v>120</v>
      </c>
      <c r="L173" s="23"/>
      <c r="M173" s="167"/>
      <c r="N173" s="168" t="s">
        <v>39</v>
      </c>
      <c r="O173" s="60"/>
      <c r="P173" s="169" t="n">
        <f aca="false">O173*H173</f>
        <v>0</v>
      </c>
      <c r="Q173" s="169" t="n">
        <v>2E-005</v>
      </c>
      <c r="R173" s="169" t="n">
        <f aca="false">Q173*H173</f>
        <v>0.01801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145</v>
      </c>
      <c r="AT173" s="171" t="s">
        <v>116</v>
      </c>
      <c r="AU173" s="171" t="s">
        <v>81</v>
      </c>
      <c r="AY173" s="3" t="s">
        <v>113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79</v>
      </c>
      <c r="BK173" s="172" t="n">
        <f aca="false">ROUND(I173*H173,2)</f>
        <v>0</v>
      </c>
      <c r="BL173" s="3" t="s">
        <v>145</v>
      </c>
      <c r="BM173" s="171" t="s">
        <v>230</v>
      </c>
    </row>
    <row r="174" s="173" customFormat="true" ht="12.8" hidden="false" customHeight="false" outlineLevel="0" collapsed="false">
      <c r="B174" s="174"/>
      <c r="D174" s="175" t="s">
        <v>123</v>
      </c>
      <c r="E174" s="176"/>
      <c r="F174" s="177" t="s">
        <v>231</v>
      </c>
      <c r="H174" s="178" t="n">
        <v>162.81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123</v>
      </c>
      <c r="AU174" s="176" t="s">
        <v>81</v>
      </c>
      <c r="AV174" s="173" t="s">
        <v>81</v>
      </c>
      <c r="AW174" s="173" t="s">
        <v>31</v>
      </c>
      <c r="AX174" s="173" t="s">
        <v>74</v>
      </c>
      <c r="AY174" s="176" t="s">
        <v>113</v>
      </c>
    </row>
    <row r="175" s="173" customFormat="true" ht="12.8" hidden="false" customHeight="false" outlineLevel="0" collapsed="false">
      <c r="B175" s="174"/>
      <c r="D175" s="175" t="s">
        <v>123</v>
      </c>
      <c r="E175" s="176"/>
      <c r="F175" s="177" t="s">
        <v>232</v>
      </c>
      <c r="H175" s="178" t="n">
        <v>669.15</v>
      </c>
      <c r="I175" s="179"/>
      <c r="L175" s="174"/>
      <c r="M175" s="180"/>
      <c r="N175" s="181"/>
      <c r="O175" s="181"/>
      <c r="P175" s="181"/>
      <c r="Q175" s="181"/>
      <c r="R175" s="181"/>
      <c r="S175" s="181"/>
      <c r="T175" s="182"/>
      <c r="AT175" s="176" t="s">
        <v>123</v>
      </c>
      <c r="AU175" s="176" t="s">
        <v>81</v>
      </c>
      <c r="AV175" s="173" t="s">
        <v>81</v>
      </c>
      <c r="AW175" s="173" t="s">
        <v>31</v>
      </c>
      <c r="AX175" s="173" t="s">
        <v>74</v>
      </c>
      <c r="AY175" s="176" t="s">
        <v>113</v>
      </c>
    </row>
    <row r="176" s="173" customFormat="true" ht="12.8" hidden="false" customHeight="false" outlineLevel="0" collapsed="false">
      <c r="B176" s="174"/>
      <c r="D176" s="175" t="s">
        <v>123</v>
      </c>
      <c r="E176" s="176"/>
      <c r="F176" s="177" t="s">
        <v>233</v>
      </c>
      <c r="H176" s="178" t="n">
        <v>13.02</v>
      </c>
      <c r="I176" s="179"/>
      <c r="L176" s="174"/>
      <c r="M176" s="180"/>
      <c r="N176" s="181"/>
      <c r="O176" s="181"/>
      <c r="P176" s="181"/>
      <c r="Q176" s="181"/>
      <c r="R176" s="181"/>
      <c r="S176" s="181"/>
      <c r="T176" s="182"/>
      <c r="AT176" s="176" t="s">
        <v>123</v>
      </c>
      <c r="AU176" s="176" t="s">
        <v>81</v>
      </c>
      <c r="AV176" s="173" t="s">
        <v>81</v>
      </c>
      <c r="AW176" s="173" t="s">
        <v>31</v>
      </c>
      <c r="AX176" s="173" t="s">
        <v>74</v>
      </c>
      <c r="AY176" s="176" t="s">
        <v>113</v>
      </c>
    </row>
    <row r="177" s="173" customFormat="true" ht="12.8" hidden="false" customHeight="false" outlineLevel="0" collapsed="false">
      <c r="B177" s="174"/>
      <c r="D177" s="175" t="s">
        <v>123</v>
      </c>
      <c r="E177" s="176"/>
      <c r="F177" s="177" t="s">
        <v>234</v>
      </c>
      <c r="H177" s="178" t="n">
        <v>7.59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123</v>
      </c>
      <c r="AU177" s="176" t="s">
        <v>81</v>
      </c>
      <c r="AV177" s="173" t="s">
        <v>81</v>
      </c>
      <c r="AW177" s="173" t="s">
        <v>31</v>
      </c>
      <c r="AX177" s="173" t="s">
        <v>74</v>
      </c>
      <c r="AY177" s="176" t="s">
        <v>113</v>
      </c>
    </row>
    <row r="178" s="173" customFormat="true" ht="12.8" hidden="false" customHeight="false" outlineLevel="0" collapsed="false">
      <c r="B178" s="174"/>
      <c r="D178" s="175" t="s">
        <v>123</v>
      </c>
      <c r="E178" s="176"/>
      <c r="F178" s="177" t="s">
        <v>235</v>
      </c>
      <c r="H178" s="178" t="n">
        <v>22.73</v>
      </c>
      <c r="I178" s="179"/>
      <c r="L178" s="174"/>
      <c r="M178" s="180"/>
      <c r="N178" s="181"/>
      <c r="O178" s="181"/>
      <c r="P178" s="181"/>
      <c r="Q178" s="181"/>
      <c r="R178" s="181"/>
      <c r="S178" s="181"/>
      <c r="T178" s="182"/>
      <c r="AT178" s="176" t="s">
        <v>123</v>
      </c>
      <c r="AU178" s="176" t="s">
        <v>81</v>
      </c>
      <c r="AV178" s="173" t="s">
        <v>81</v>
      </c>
      <c r="AW178" s="173" t="s">
        <v>31</v>
      </c>
      <c r="AX178" s="173" t="s">
        <v>74</v>
      </c>
      <c r="AY178" s="176" t="s">
        <v>113</v>
      </c>
    </row>
    <row r="179" s="173" customFormat="true" ht="12.8" hidden="false" customHeight="false" outlineLevel="0" collapsed="false">
      <c r="B179" s="174"/>
      <c r="D179" s="175" t="s">
        <v>123</v>
      </c>
      <c r="E179" s="176"/>
      <c r="F179" s="177" t="s">
        <v>236</v>
      </c>
      <c r="H179" s="178" t="n">
        <v>25.2</v>
      </c>
      <c r="I179" s="179"/>
      <c r="L179" s="174"/>
      <c r="M179" s="180"/>
      <c r="N179" s="181"/>
      <c r="O179" s="181"/>
      <c r="P179" s="181"/>
      <c r="Q179" s="181"/>
      <c r="R179" s="181"/>
      <c r="S179" s="181"/>
      <c r="T179" s="182"/>
      <c r="AT179" s="176" t="s">
        <v>123</v>
      </c>
      <c r="AU179" s="176" t="s">
        <v>81</v>
      </c>
      <c r="AV179" s="173" t="s">
        <v>81</v>
      </c>
      <c r="AW179" s="173" t="s">
        <v>31</v>
      </c>
      <c r="AX179" s="173" t="s">
        <v>74</v>
      </c>
      <c r="AY179" s="176" t="s">
        <v>113</v>
      </c>
    </row>
    <row r="180" s="183" customFormat="true" ht="12.8" hidden="false" customHeight="false" outlineLevel="0" collapsed="false">
      <c r="B180" s="184"/>
      <c r="D180" s="175" t="s">
        <v>123</v>
      </c>
      <c r="E180" s="185"/>
      <c r="F180" s="186" t="s">
        <v>126</v>
      </c>
      <c r="H180" s="187" t="n">
        <v>900.5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5" t="s">
        <v>123</v>
      </c>
      <c r="AU180" s="185" t="s">
        <v>81</v>
      </c>
      <c r="AV180" s="183" t="s">
        <v>121</v>
      </c>
      <c r="AW180" s="183" t="s">
        <v>31</v>
      </c>
      <c r="AX180" s="183" t="s">
        <v>79</v>
      </c>
      <c r="AY180" s="185" t="s">
        <v>113</v>
      </c>
    </row>
    <row r="181" s="27" customFormat="true" ht="24.15" hidden="false" customHeight="true" outlineLevel="0" collapsed="false">
      <c r="A181" s="22"/>
      <c r="B181" s="159"/>
      <c r="C181" s="160" t="s">
        <v>6</v>
      </c>
      <c r="D181" s="160" t="s">
        <v>116</v>
      </c>
      <c r="E181" s="161" t="s">
        <v>237</v>
      </c>
      <c r="F181" s="162" t="s">
        <v>238</v>
      </c>
      <c r="G181" s="163" t="s">
        <v>119</v>
      </c>
      <c r="H181" s="164" t="n">
        <v>900.5</v>
      </c>
      <c r="I181" s="165"/>
      <c r="J181" s="166" t="n">
        <f aca="false">ROUND(I181*H181,2)</f>
        <v>0</v>
      </c>
      <c r="K181" s="162" t="s">
        <v>120</v>
      </c>
      <c r="L181" s="23"/>
      <c r="M181" s="167"/>
      <c r="N181" s="168" t="s">
        <v>39</v>
      </c>
      <c r="O181" s="60"/>
      <c r="P181" s="169" t="n">
        <f aca="false">O181*H181</f>
        <v>0</v>
      </c>
      <c r="Q181" s="169" t="n">
        <v>6E-005</v>
      </c>
      <c r="R181" s="169" t="n">
        <f aca="false">Q181*H181</f>
        <v>0.05403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145</v>
      </c>
      <c r="AT181" s="171" t="s">
        <v>116</v>
      </c>
      <c r="AU181" s="171" t="s">
        <v>81</v>
      </c>
      <c r="AY181" s="3" t="s">
        <v>113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79</v>
      </c>
      <c r="BK181" s="172" t="n">
        <f aca="false">ROUND(I181*H181,2)</f>
        <v>0</v>
      </c>
      <c r="BL181" s="3" t="s">
        <v>145</v>
      </c>
      <c r="BM181" s="171" t="s">
        <v>239</v>
      </c>
    </row>
    <row r="182" s="27" customFormat="true" ht="21.75" hidden="false" customHeight="true" outlineLevel="0" collapsed="false">
      <c r="A182" s="22"/>
      <c r="B182" s="159"/>
      <c r="C182" s="160" t="s">
        <v>240</v>
      </c>
      <c r="D182" s="160" t="s">
        <v>116</v>
      </c>
      <c r="E182" s="161" t="s">
        <v>241</v>
      </c>
      <c r="F182" s="162" t="s">
        <v>242</v>
      </c>
      <c r="G182" s="163" t="s">
        <v>119</v>
      </c>
      <c r="H182" s="164" t="n">
        <v>900.5</v>
      </c>
      <c r="I182" s="165"/>
      <c r="J182" s="166" t="n">
        <f aca="false">ROUND(I182*H182,2)</f>
        <v>0</v>
      </c>
      <c r="K182" s="162" t="s">
        <v>120</v>
      </c>
      <c r="L182" s="23"/>
      <c r="M182" s="167"/>
      <c r="N182" s="168" t="s">
        <v>39</v>
      </c>
      <c r="O182" s="60"/>
      <c r="P182" s="169" t="n">
        <f aca="false">O182*H182</f>
        <v>0</v>
      </c>
      <c r="Q182" s="169" t="n">
        <v>0.00013</v>
      </c>
      <c r="R182" s="169" t="n">
        <f aca="false">Q182*H182</f>
        <v>0.117065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145</v>
      </c>
      <c r="AT182" s="171" t="s">
        <v>116</v>
      </c>
      <c r="AU182" s="171" t="s">
        <v>81</v>
      </c>
      <c r="AY182" s="3" t="s">
        <v>113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79</v>
      </c>
      <c r="BK182" s="172" t="n">
        <f aca="false">ROUND(I182*H182,2)</f>
        <v>0</v>
      </c>
      <c r="BL182" s="3" t="s">
        <v>145</v>
      </c>
      <c r="BM182" s="171" t="s">
        <v>243</v>
      </c>
    </row>
    <row r="183" s="27" customFormat="true" ht="16.5" hidden="false" customHeight="true" outlineLevel="0" collapsed="false">
      <c r="A183" s="22"/>
      <c r="B183" s="159"/>
      <c r="C183" s="160" t="s">
        <v>244</v>
      </c>
      <c r="D183" s="160" t="s">
        <v>116</v>
      </c>
      <c r="E183" s="161" t="s">
        <v>245</v>
      </c>
      <c r="F183" s="162" t="s">
        <v>246</v>
      </c>
      <c r="G183" s="163" t="s">
        <v>119</v>
      </c>
      <c r="H183" s="164" t="n">
        <v>900.5</v>
      </c>
      <c r="I183" s="165"/>
      <c r="J183" s="166" t="n">
        <f aca="false">ROUND(I183*H183,2)</f>
        <v>0</v>
      </c>
      <c r="K183" s="162" t="s">
        <v>120</v>
      </c>
      <c r="L183" s="23"/>
      <c r="M183" s="167"/>
      <c r="N183" s="168" t="s">
        <v>39</v>
      </c>
      <c r="O183" s="60"/>
      <c r="P183" s="169" t="n">
        <f aca="false">O183*H183</f>
        <v>0</v>
      </c>
      <c r="Q183" s="169" t="n">
        <v>0.00012</v>
      </c>
      <c r="R183" s="169" t="n">
        <f aca="false">Q183*H183</f>
        <v>0.10806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145</v>
      </c>
      <c r="AT183" s="171" t="s">
        <v>116</v>
      </c>
      <c r="AU183" s="171" t="s">
        <v>81</v>
      </c>
      <c r="AY183" s="3" t="s">
        <v>113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79</v>
      </c>
      <c r="BK183" s="172" t="n">
        <f aca="false">ROUND(I183*H183,2)</f>
        <v>0</v>
      </c>
      <c r="BL183" s="3" t="s">
        <v>145</v>
      </c>
      <c r="BM183" s="171" t="s">
        <v>247</v>
      </c>
    </row>
    <row r="184" s="27" customFormat="true" ht="24.15" hidden="false" customHeight="true" outlineLevel="0" collapsed="false">
      <c r="A184" s="22"/>
      <c r="B184" s="159"/>
      <c r="C184" s="160" t="s">
        <v>248</v>
      </c>
      <c r="D184" s="160" t="s">
        <v>116</v>
      </c>
      <c r="E184" s="161" t="s">
        <v>249</v>
      </c>
      <c r="F184" s="162" t="s">
        <v>250</v>
      </c>
      <c r="G184" s="163" t="s">
        <v>119</v>
      </c>
      <c r="H184" s="164" t="n">
        <v>900.5</v>
      </c>
      <c r="I184" s="165"/>
      <c r="J184" s="166" t="n">
        <f aca="false">ROUND(I184*H184,2)</f>
        <v>0</v>
      </c>
      <c r="K184" s="162" t="s">
        <v>120</v>
      </c>
      <c r="L184" s="23"/>
      <c r="M184" s="167"/>
      <c r="N184" s="168" t="s">
        <v>39</v>
      </c>
      <c r="O184" s="60"/>
      <c r="P184" s="169" t="n">
        <f aca="false">O184*H184</f>
        <v>0</v>
      </c>
      <c r="Q184" s="169" t="n">
        <v>3E-005</v>
      </c>
      <c r="R184" s="169" t="n">
        <f aca="false">Q184*H184</f>
        <v>0.027015</v>
      </c>
      <c r="S184" s="169" t="n">
        <v>0</v>
      </c>
      <c r="T184" s="170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145</v>
      </c>
      <c r="AT184" s="171" t="s">
        <v>116</v>
      </c>
      <c r="AU184" s="171" t="s">
        <v>81</v>
      </c>
      <c r="AY184" s="3" t="s">
        <v>113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79</v>
      </c>
      <c r="BK184" s="172" t="n">
        <f aca="false">ROUND(I184*H184,2)</f>
        <v>0</v>
      </c>
      <c r="BL184" s="3" t="s">
        <v>145</v>
      </c>
      <c r="BM184" s="171" t="s">
        <v>251</v>
      </c>
    </row>
    <row r="185" s="27" customFormat="true" ht="24.15" hidden="false" customHeight="true" outlineLevel="0" collapsed="false">
      <c r="A185" s="22"/>
      <c r="B185" s="159"/>
      <c r="C185" s="160" t="s">
        <v>252</v>
      </c>
      <c r="D185" s="160" t="s">
        <v>116</v>
      </c>
      <c r="E185" s="161" t="s">
        <v>253</v>
      </c>
      <c r="F185" s="162" t="s">
        <v>254</v>
      </c>
      <c r="G185" s="163" t="s">
        <v>119</v>
      </c>
      <c r="H185" s="164" t="n">
        <v>900.5</v>
      </c>
      <c r="I185" s="165"/>
      <c r="J185" s="166" t="n">
        <f aca="false">ROUND(I185*H185,2)</f>
        <v>0</v>
      </c>
      <c r="K185" s="162" t="s">
        <v>120</v>
      </c>
      <c r="L185" s="23"/>
      <c r="M185" s="167"/>
      <c r="N185" s="168" t="s">
        <v>39</v>
      </c>
      <c r="O185" s="60"/>
      <c r="P185" s="169" t="n">
        <f aca="false">O185*H185</f>
        <v>0</v>
      </c>
      <c r="Q185" s="169" t="n">
        <v>0.00032</v>
      </c>
      <c r="R185" s="169" t="n">
        <f aca="false">Q185*H185</f>
        <v>0.28816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145</v>
      </c>
      <c r="AT185" s="171" t="s">
        <v>116</v>
      </c>
      <c r="AU185" s="171" t="s">
        <v>81</v>
      </c>
      <c r="AY185" s="3" t="s">
        <v>113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79</v>
      </c>
      <c r="BK185" s="172" t="n">
        <f aca="false">ROUND(I185*H185,2)</f>
        <v>0</v>
      </c>
      <c r="BL185" s="3" t="s">
        <v>145</v>
      </c>
      <c r="BM185" s="171" t="s">
        <v>255</v>
      </c>
    </row>
    <row r="186" s="27" customFormat="true" ht="24.15" hidden="false" customHeight="true" outlineLevel="0" collapsed="false">
      <c r="A186" s="22"/>
      <c r="B186" s="159"/>
      <c r="C186" s="160" t="s">
        <v>256</v>
      </c>
      <c r="D186" s="160" t="s">
        <v>116</v>
      </c>
      <c r="E186" s="161" t="s">
        <v>257</v>
      </c>
      <c r="F186" s="162" t="s">
        <v>258</v>
      </c>
      <c r="G186" s="163" t="s">
        <v>119</v>
      </c>
      <c r="H186" s="164" t="n">
        <v>2.85</v>
      </c>
      <c r="I186" s="165"/>
      <c r="J186" s="166" t="n">
        <f aca="false">ROUND(I186*H186,2)</f>
        <v>0</v>
      </c>
      <c r="K186" s="162" t="s">
        <v>120</v>
      </c>
      <c r="L186" s="23"/>
      <c r="M186" s="167"/>
      <c r="N186" s="168" t="s">
        <v>39</v>
      </c>
      <c r="O186" s="60"/>
      <c r="P186" s="169" t="n">
        <f aca="false">O186*H186</f>
        <v>0</v>
      </c>
      <c r="Q186" s="169" t="n">
        <v>6E-005</v>
      </c>
      <c r="R186" s="169" t="n">
        <f aca="false">Q186*H186</f>
        <v>0.000171</v>
      </c>
      <c r="S186" s="169" t="n">
        <v>0</v>
      </c>
      <c r="T186" s="170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1" t="s">
        <v>145</v>
      </c>
      <c r="AT186" s="171" t="s">
        <v>116</v>
      </c>
      <c r="AU186" s="171" t="s">
        <v>81</v>
      </c>
      <c r="AY186" s="3" t="s">
        <v>113</v>
      </c>
      <c r="BE186" s="172" t="n">
        <f aca="false">IF(N186="základní",J186,0)</f>
        <v>0</v>
      </c>
      <c r="BF186" s="172" t="n">
        <f aca="false">IF(N186="snížená",J186,0)</f>
        <v>0</v>
      </c>
      <c r="BG186" s="172" t="n">
        <f aca="false">IF(N186="zákl. přenesená",J186,0)</f>
        <v>0</v>
      </c>
      <c r="BH186" s="172" t="n">
        <f aca="false">IF(N186="sníž. přenesená",J186,0)</f>
        <v>0</v>
      </c>
      <c r="BI186" s="172" t="n">
        <f aca="false">IF(N186="nulová",J186,0)</f>
        <v>0</v>
      </c>
      <c r="BJ186" s="3" t="s">
        <v>79</v>
      </c>
      <c r="BK186" s="172" t="n">
        <f aca="false">ROUND(I186*H186,2)</f>
        <v>0</v>
      </c>
      <c r="BL186" s="3" t="s">
        <v>145</v>
      </c>
      <c r="BM186" s="171" t="s">
        <v>259</v>
      </c>
    </row>
    <row r="187" s="173" customFormat="true" ht="12.8" hidden="false" customHeight="false" outlineLevel="0" collapsed="false">
      <c r="B187" s="174"/>
      <c r="D187" s="175" t="s">
        <v>123</v>
      </c>
      <c r="E187" s="176"/>
      <c r="F187" s="177" t="s">
        <v>260</v>
      </c>
      <c r="H187" s="178" t="n">
        <v>2.85</v>
      </c>
      <c r="I187" s="179"/>
      <c r="L187" s="174"/>
      <c r="M187" s="180"/>
      <c r="N187" s="181"/>
      <c r="O187" s="181"/>
      <c r="P187" s="181"/>
      <c r="Q187" s="181"/>
      <c r="R187" s="181"/>
      <c r="S187" s="181"/>
      <c r="T187" s="182"/>
      <c r="AT187" s="176" t="s">
        <v>123</v>
      </c>
      <c r="AU187" s="176" t="s">
        <v>81</v>
      </c>
      <c r="AV187" s="173" t="s">
        <v>81</v>
      </c>
      <c r="AW187" s="173" t="s">
        <v>31</v>
      </c>
      <c r="AX187" s="173" t="s">
        <v>79</v>
      </c>
      <c r="AY187" s="176" t="s">
        <v>113</v>
      </c>
    </row>
    <row r="188" s="27" customFormat="true" ht="24.15" hidden="false" customHeight="true" outlineLevel="0" collapsed="false">
      <c r="A188" s="22"/>
      <c r="B188" s="159"/>
      <c r="C188" s="160" t="s">
        <v>261</v>
      </c>
      <c r="D188" s="160" t="s">
        <v>116</v>
      </c>
      <c r="E188" s="161" t="s">
        <v>262</v>
      </c>
      <c r="F188" s="162" t="s">
        <v>263</v>
      </c>
      <c r="G188" s="163" t="s">
        <v>119</v>
      </c>
      <c r="H188" s="164" t="n">
        <v>2.85</v>
      </c>
      <c r="I188" s="165"/>
      <c r="J188" s="166" t="n">
        <f aca="false">ROUND(I188*H188,2)</f>
        <v>0</v>
      </c>
      <c r="K188" s="162" t="s">
        <v>120</v>
      </c>
      <c r="L188" s="23"/>
      <c r="M188" s="167"/>
      <c r="N188" s="168" t="s">
        <v>39</v>
      </c>
      <c r="O188" s="60"/>
      <c r="P188" s="169" t="n">
        <f aca="false">O188*H188</f>
        <v>0</v>
      </c>
      <c r="Q188" s="169" t="n">
        <v>0.00017</v>
      </c>
      <c r="R188" s="169" t="n">
        <f aca="false">Q188*H188</f>
        <v>0.0004845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145</v>
      </c>
      <c r="AT188" s="171" t="s">
        <v>116</v>
      </c>
      <c r="AU188" s="171" t="s">
        <v>81</v>
      </c>
      <c r="AY188" s="3" t="s">
        <v>113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79</v>
      </c>
      <c r="BK188" s="172" t="n">
        <f aca="false">ROUND(I188*H188,2)</f>
        <v>0</v>
      </c>
      <c r="BL188" s="3" t="s">
        <v>145</v>
      </c>
      <c r="BM188" s="171" t="s">
        <v>264</v>
      </c>
    </row>
    <row r="189" s="27" customFormat="true" ht="24.15" hidden="false" customHeight="true" outlineLevel="0" collapsed="false">
      <c r="A189" s="22"/>
      <c r="B189" s="159"/>
      <c r="C189" s="160" t="s">
        <v>265</v>
      </c>
      <c r="D189" s="160" t="s">
        <v>116</v>
      </c>
      <c r="E189" s="161" t="s">
        <v>266</v>
      </c>
      <c r="F189" s="162" t="s">
        <v>267</v>
      </c>
      <c r="G189" s="163" t="s">
        <v>119</v>
      </c>
      <c r="H189" s="164" t="n">
        <v>2.85</v>
      </c>
      <c r="I189" s="165"/>
      <c r="J189" s="166" t="n">
        <f aca="false">ROUND(I189*H189,2)</f>
        <v>0</v>
      </c>
      <c r="K189" s="162" t="s">
        <v>120</v>
      </c>
      <c r="L189" s="23"/>
      <c r="M189" s="167"/>
      <c r="N189" s="168" t="s">
        <v>39</v>
      </c>
      <c r="O189" s="60"/>
      <c r="P189" s="169" t="n">
        <f aca="false">O189*H189</f>
        <v>0</v>
      </c>
      <c r="Q189" s="169" t="n">
        <v>0.00012</v>
      </c>
      <c r="R189" s="169" t="n">
        <f aca="false">Q189*H189</f>
        <v>0.000342</v>
      </c>
      <c r="S189" s="169" t="n">
        <v>0</v>
      </c>
      <c r="T189" s="170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145</v>
      </c>
      <c r="AT189" s="171" t="s">
        <v>116</v>
      </c>
      <c r="AU189" s="171" t="s">
        <v>81</v>
      </c>
      <c r="AY189" s="3" t="s">
        <v>113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79</v>
      </c>
      <c r="BK189" s="172" t="n">
        <f aca="false">ROUND(I189*H189,2)</f>
        <v>0</v>
      </c>
      <c r="BL189" s="3" t="s">
        <v>145</v>
      </c>
      <c r="BM189" s="171" t="s">
        <v>268</v>
      </c>
    </row>
    <row r="190" s="27" customFormat="true" ht="24.15" hidden="false" customHeight="true" outlineLevel="0" collapsed="false">
      <c r="A190" s="22"/>
      <c r="B190" s="159"/>
      <c r="C190" s="160" t="s">
        <v>269</v>
      </c>
      <c r="D190" s="160" t="s">
        <v>116</v>
      </c>
      <c r="E190" s="161" t="s">
        <v>270</v>
      </c>
      <c r="F190" s="162" t="s">
        <v>271</v>
      </c>
      <c r="G190" s="163" t="s">
        <v>119</v>
      </c>
      <c r="H190" s="164" t="n">
        <v>2.85</v>
      </c>
      <c r="I190" s="165"/>
      <c r="J190" s="166" t="n">
        <f aca="false">ROUND(I190*H190,2)</f>
        <v>0</v>
      </c>
      <c r="K190" s="162" t="s">
        <v>120</v>
      </c>
      <c r="L190" s="23"/>
      <c r="M190" s="167"/>
      <c r="N190" s="168" t="s">
        <v>39</v>
      </c>
      <c r="O190" s="60"/>
      <c r="P190" s="169" t="n">
        <f aca="false">O190*H190</f>
        <v>0</v>
      </c>
      <c r="Q190" s="169" t="n">
        <v>0.00012</v>
      </c>
      <c r="R190" s="169" t="n">
        <f aca="false">Q190*H190</f>
        <v>0.000342</v>
      </c>
      <c r="S190" s="169" t="n">
        <v>0</v>
      </c>
      <c r="T190" s="170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1" t="s">
        <v>145</v>
      </c>
      <c r="AT190" s="171" t="s">
        <v>116</v>
      </c>
      <c r="AU190" s="171" t="s">
        <v>81</v>
      </c>
      <c r="AY190" s="3" t="s">
        <v>113</v>
      </c>
      <c r="BE190" s="172" t="n">
        <f aca="false">IF(N190="základní",J190,0)</f>
        <v>0</v>
      </c>
      <c r="BF190" s="172" t="n">
        <f aca="false">IF(N190="snížená",J190,0)</f>
        <v>0</v>
      </c>
      <c r="BG190" s="172" t="n">
        <f aca="false">IF(N190="zákl. přenesená",J190,0)</f>
        <v>0</v>
      </c>
      <c r="BH190" s="172" t="n">
        <f aca="false">IF(N190="sníž. přenesená",J190,0)</f>
        <v>0</v>
      </c>
      <c r="BI190" s="172" t="n">
        <f aca="false">IF(N190="nulová",J190,0)</f>
        <v>0</v>
      </c>
      <c r="BJ190" s="3" t="s">
        <v>79</v>
      </c>
      <c r="BK190" s="172" t="n">
        <f aca="false">ROUND(I190*H190,2)</f>
        <v>0</v>
      </c>
      <c r="BL190" s="3" t="s">
        <v>145</v>
      </c>
      <c r="BM190" s="171" t="s">
        <v>272</v>
      </c>
    </row>
    <row r="191" s="27" customFormat="true" ht="24.15" hidden="false" customHeight="true" outlineLevel="0" collapsed="false">
      <c r="A191" s="22"/>
      <c r="B191" s="159"/>
      <c r="C191" s="160" t="s">
        <v>273</v>
      </c>
      <c r="D191" s="160" t="s">
        <v>116</v>
      </c>
      <c r="E191" s="161" t="s">
        <v>274</v>
      </c>
      <c r="F191" s="162" t="s">
        <v>275</v>
      </c>
      <c r="G191" s="163" t="s">
        <v>119</v>
      </c>
      <c r="H191" s="164" t="n">
        <v>2.85</v>
      </c>
      <c r="I191" s="165"/>
      <c r="J191" s="166" t="n">
        <f aca="false">ROUND(I191*H191,2)</f>
        <v>0</v>
      </c>
      <c r="K191" s="162" t="s">
        <v>120</v>
      </c>
      <c r="L191" s="23"/>
      <c r="M191" s="167"/>
      <c r="N191" s="168" t="s">
        <v>39</v>
      </c>
      <c r="O191" s="60"/>
      <c r="P191" s="169" t="n">
        <f aca="false">O191*H191</f>
        <v>0</v>
      </c>
      <c r="Q191" s="169" t="n">
        <v>3E-005</v>
      </c>
      <c r="R191" s="169" t="n">
        <f aca="false">Q191*H191</f>
        <v>8.55E-005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145</v>
      </c>
      <c r="AT191" s="171" t="s">
        <v>116</v>
      </c>
      <c r="AU191" s="171" t="s">
        <v>81</v>
      </c>
      <c r="AY191" s="3" t="s">
        <v>113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79</v>
      </c>
      <c r="BK191" s="172" t="n">
        <f aca="false">ROUND(I191*H191,2)</f>
        <v>0</v>
      </c>
      <c r="BL191" s="3" t="s">
        <v>145</v>
      </c>
      <c r="BM191" s="171" t="s">
        <v>276</v>
      </c>
    </row>
    <row r="192" s="145" customFormat="true" ht="25.9" hidden="false" customHeight="true" outlineLevel="0" collapsed="false">
      <c r="B192" s="146"/>
      <c r="D192" s="147" t="s">
        <v>73</v>
      </c>
      <c r="E192" s="148" t="s">
        <v>277</v>
      </c>
      <c r="F192" s="148" t="s">
        <v>278</v>
      </c>
      <c r="I192" s="149"/>
      <c r="J192" s="150" t="n">
        <f aca="false">BK192</f>
        <v>0</v>
      </c>
      <c r="L192" s="146"/>
      <c r="M192" s="151"/>
      <c r="N192" s="152"/>
      <c r="O192" s="152"/>
      <c r="P192" s="153" t="n">
        <f aca="false">P193+P195+P197</f>
        <v>0</v>
      </c>
      <c r="Q192" s="152"/>
      <c r="R192" s="153" t="n">
        <f aca="false">R193+R195+R197</f>
        <v>0</v>
      </c>
      <c r="S192" s="152"/>
      <c r="T192" s="154" t="n">
        <f aca="false">T193+T195+T197</f>
        <v>0</v>
      </c>
      <c r="AR192" s="147" t="s">
        <v>148</v>
      </c>
      <c r="AT192" s="155" t="s">
        <v>73</v>
      </c>
      <c r="AU192" s="155" t="s">
        <v>74</v>
      </c>
      <c r="AY192" s="147" t="s">
        <v>113</v>
      </c>
      <c r="BK192" s="156" t="n">
        <f aca="false">BK193+BK195+BK197</f>
        <v>0</v>
      </c>
    </row>
    <row r="193" s="145" customFormat="true" ht="22.8" hidden="false" customHeight="true" outlineLevel="0" collapsed="false">
      <c r="B193" s="146"/>
      <c r="D193" s="147" t="s">
        <v>73</v>
      </c>
      <c r="E193" s="157" t="s">
        <v>279</v>
      </c>
      <c r="F193" s="157" t="s">
        <v>280</v>
      </c>
      <c r="I193" s="149"/>
      <c r="J193" s="158" t="n">
        <f aca="false">BK193</f>
        <v>0</v>
      </c>
      <c r="L193" s="146"/>
      <c r="M193" s="151"/>
      <c r="N193" s="152"/>
      <c r="O193" s="152"/>
      <c r="P193" s="153" t="n">
        <f aca="false">P194</f>
        <v>0</v>
      </c>
      <c r="Q193" s="152"/>
      <c r="R193" s="153" t="n">
        <f aca="false">R194</f>
        <v>0</v>
      </c>
      <c r="S193" s="152"/>
      <c r="T193" s="154" t="n">
        <f aca="false">T194</f>
        <v>0</v>
      </c>
      <c r="AR193" s="147" t="s">
        <v>148</v>
      </c>
      <c r="AT193" s="155" t="s">
        <v>73</v>
      </c>
      <c r="AU193" s="155" t="s">
        <v>79</v>
      </c>
      <c r="AY193" s="147" t="s">
        <v>113</v>
      </c>
      <c r="BK193" s="156" t="n">
        <f aca="false">BK194</f>
        <v>0</v>
      </c>
    </row>
    <row r="194" s="27" customFormat="true" ht="16.5" hidden="false" customHeight="true" outlineLevel="0" collapsed="false">
      <c r="A194" s="22"/>
      <c r="B194" s="159"/>
      <c r="C194" s="160" t="s">
        <v>281</v>
      </c>
      <c r="D194" s="160" t="s">
        <v>116</v>
      </c>
      <c r="E194" s="161" t="s">
        <v>282</v>
      </c>
      <c r="F194" s="162" t="s">
        <v>283</v>
      </c>
      <c r="G194" s="163" t="s">
        <v>129</v>
      </c>
      <c r="H194" s="164" t="n">
        <v>1</v>
      </c>
      <c r="I194" s="165"/>
      <c r="J194" s="166" t="n">
        <f aca="false">ROUND(I194*H194,2)</f>
        <v>0</v>
      </c>
      <c r="K194" s="192" t="s">
        <v>120</v>
      </c>
      <c r="L194" s="23"/>
      <c r="M194" s="167"/>
      <c r="N194" s="168" t="s">
        <v>39</v>
      </c>
      <c r="O194" s="60"/>
      <c r="P194" s="169" t="n">
        <f aca="false">O194*H194</f>
        <v>0</v>
      </c>
      <c r="Q194" s="169" t="n">
        <v>0</v>
      </c>
      <c r="R194" s="169" t="n">
        <f aca="false">Q194*H194</f>
        <v>0</v>
      </c>
      <c r="S194" s="169" t="n">
        <v>0</v>
      </c>
      <c r="T194" s="170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1" t="s">
        <v>284</v>
      </c>
      <c r="AT194" s="171" t="s">
        <v>116</v>
      </c>
      <c r="AU194" s="171" t="s">
        <v>81</v>
      </c>
      <c r="AY194" s="3" t="s">
        <v>113</v>
      </c>
      <c r="BE194" s="172" t="n">
        <f aca="false">IF(N194="základní",J194,0)</f>
        <v>0</v>
      </c>
      <c r="BF194" s="172" t="n">
        <f aca="false">IF(N194="snížená",J194,0)</f>
        <v>0</v>
      </c>
      <c r="BG194" s="172" t="n">
        <f aca="false">IF(N194="zákl. přenesená",J194,0)</f>
        <v>0</v>
      </c>
      <c r="BH194" s="172" t="n">
        <f aca="false">IF(N194="sníž. přenesená",J194,0)</f>
        <v>0</v>
      </c>
      <c r="BI194" s="172" t="n">
        <f aca="false">IF(N194="nulová",J194,0)</f>
        <v>0</v>
      </c>
      <c r="BJ194" s="3" t="s">
        <v>79</v>
      </c>
      <c r="BK194" s="172" t="n">
        <f aca="false">ROUND(I194*H194,2)</f>
        <v>0</v>
      </c>
      <c r="BL194" s="3" t="s">
        <v>284</v>
      </c>
      <c r="BM194" s="171" t="s">
        <v>285</v>
      </c>
    </row>
    <row r="195" s="145" customFormat="true" ht="22.8" hidden="false" customHeight="true" outlineLevel="0" collapsed="false">
      <c r="B195" s="146"/>
      <c r="D195" s="147" t="s">
        <v>73</v>
      </c>
      <c r="E195" s="157" t="s">
        <v>286</v>
      </c>
      <c r="F195" s="157" t="s">
        <v>287</v>
      </c>
      <c r="I195" s="149"/>
      <c r="J195" s="158" t="n">
        <f aca="false">BK195</f>
        <v>0</v>
      </c>
      <c r="L195" s="146"/>
      <c r="M195" s="151"/>
      <c r="N195" s="152"/>
      <c r="O195" s="152"/>
      <c r="P195" s="153" t="n">
        <f aca="false">P196</f>
        <v>0</v>
      </c>
      <c r="Q195" s="152"/>
      <c r="R195" s="153" t="n">
        <f aca="false">R196</f>
        <v>0</v>
      </c>
      <c r="S195" s="152"/>
      <c r="T195" s="154" t="n">
        <f aca="false">T196</f>
        <v>0</v>
      </c>
      <c r="AR195" s="147" t="s">
        <v>148</v>
      </c>
      <c r="AT195" s="155" t="s">
        <v>73</v>
      </c>
      <c r="AU195" s="155" t="s">
        <v>79</v>
      </c>
      <c r="AY195" s="147" t="s">
        <v>113</v>
      </c>
      <c r="BK195" s="156" t="n">
        <f aca="false">BK196</f>
        <v>0</v>
      </c>
    </row>
    <row r="196" s="27" customFormat="true" ht="16.5" hidden="false" customHeight="true" outlineLevel="0" collapsed="false">
      <c r="A196" s="22"/>
      <c r="B196" s="159"/>
      <c r="C196" s="160" t="s">
        <v>205</v>
      </c>
      <c r="D196" s="160" t="s">
        <v>116</v>
      </c>
      <c r="E196" s="161" t="s">
        <v>288</v>
      </c>
      <c r="F196" s="162" t="s">
        <v>289</v>
      </c>
      <c r="G196" s="163" t="s">
        <v>129</v>
      </c>
      <c r="H196" s="164" t="n">
        <v>1</v>
      </c>
      <c r="I196" s="165"/>
      <c r="J196" s="166" t="n">
        <f aca="false">ROUND(I196*H196,2)</f>
        <v>0</v>
      </c>
      <c r="K196" s="192" t="s">
        <v>120</v>
      </c>
      <c r="L196" s="23"/>
      <c r="M196" s="167"/>
      <c r="N196" s="168" t="s">
        <v>39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</v>
      </c>
      <c r="T196" s="170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284</v>
      </c>
      <c r="AT196" s="171" t="s">
        <v>116</v>
      </c>
      <c r="AU196" s="171" t="s">
        <v>81</v>
      </c>
      <c r="AY196" s="3" t="s">
        <v>113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79</v>
      </c>
      <c r="BK196" s="172" t="n">
        <f aca="false">ROUND(I196*H196,2)</f>
        <v>0</v>
      </c>
      <c r="BL196" s="3" t="s">
        <v>284</v>
      </c>
      <c r="BM196" s="171" t="s">
        <v>290</v>
      </c>
    </row>
    <row r="197" s="145" customFormat="true" ht="22.8" hidden="false" customHeight="true" outlineLevel="0" collapsed="false">
      <c r="B197" s="146"/>
      <c r="D197" s="147" t="s">
        <v>73</v>
      </c>
      <c r="E197" s="157" t="s">
        <v>291</v>
      </c>
      <c r="F197" s="157" t="s">
        <v>292</v>
      </c>
      <c r="I197" s="149"/>
      <c r="J197" s="158" t="n">
        <f aca="false">BK197</f>
        <v>0</v>
      </c>
      <c r="L197" s="146"/>
      <c r="M197" s="151"/>
      <c r="N197" s="152"/>
      <c r="O197" s="152"/>
      <c r="P197" s="153" t="n">
        <f aca="false">P198</f>
        <v>0</v>
      </c>
      <c r="Q197" s="152"/>
      <c r="R197" s="153" t="n">
        <f aca="false">R198</f>
        <v>0</v>
      </c>
      <c r="S197" s="152"/>
      <c r="T197" s="154" t="n">
        <f aca="false">T198</f>
        <v>0</v>
      </c>
      <c r="AR197" s="147" t="s">
        <v>148</v>
      </c>
      <c r="AT197" s="155" t="s">
        <v>73</v>
      </c>
      <c r="AU197" s="155" t="s">
        <v>79</v>
      </c>
      <c r="AY197" s="147" t="s">
        <v>113</v>
      </c>
      <c r="BK197" s="156" t="n">
        <f aca="false">BK198</f>
        <v>0</v>
      </c>
    </row>
    <row r="198" s="27" customFormat="true" ht="16.5" hidden="false" customHeight="true" outlineLevel="0" collapsed="false">
      <c r="A198" s="22"/>
      <c r="B198" s="159"/>
      <c r="C198" s="160" t="s">
        <v>293</v>
      </c>
      <c r="D198" s="160" t="s">
        <v>116</v>
      </c>
      <c r="E198" s="161" t="s">
        <v>294</v>
      </c>
      <c r="F198" s="162" t="s">
        <v>295</v>
      </c>
      <c r="G198" s="163" t="s">
        <v>129</v>
      </c>
      <c r="H198" s="164" t="n">
        <v>1</v>
      </c>
      <c r="I198" s="165"/>
      <c r="J198" s="166" t="n">
        <f aca="false">ROUND(I198*H198,2)</f>
        <v>0</v>
      </c>
      <c r="K198" s="192" t="s">
        <v>120</v>
      </c>
      <c r="L198" s="23"/>
      <c r="M198" s="204"/>
      <c r="N198" s="205" t="s">
        <v>39</v>
      </c>
      <c r="O198" s="206"/>
      <c r="P198" s="207" t="n">
        <f aca="false">O198*H198</f>
        <v>0</v>
      </c>
      <c r="Q198" s="207" t="n">
        <v>0</v>
      </c>
      <c r="R198" s="207" t="n">
        <f aca="false">Q198*H198</f>
        <v>0</v>
      </c>
      <c r="S198" s="207" t="n">
        <v>0</v>
      </c>
      <c r="T198" s="208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284</v>
      </c>
      <c r="AT198" s="171" t="s">
        <v>116</v>
      </c>
      <c r="AU198" s="171" t="s">
        <v>81</v>
      </c>
      <c r="AY198" s="3" t="s">
        <v>113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79</v>
      </c>
      <c r="BK198" s="172" t="n">
        <f aca="false">ROUND(I198*H198,2)</f>
        <v>0</v>
      </c>
      <c r="BL198" s="3" t="s">
        <v>284</v>
      </c>
      <c r="BM198" s="171" t="s">
        <v>296</v>
      </c>
    </row>
    <row r="199" s="27" customFormat="true" ht="6.95" hidden="false" customHeight="true" outlineLevel="0" collapsed="false">
      <c r="A199" s="22"/>
      <c r="B199" s="44"/>
      <c r="C199" s="45"/>
      <c r="D199" s="45"/>
      <c r="E199" s="45"/>
      <c r="F199" s="45"/>
      <c r="G199" s="45"/>
      <c r="H199" s="45"/>
      <c r="I199" s="45"/>
      <c r="J199" s="45"/>
      <c r="K199" s="45"/>
      <c r="L199" s="23"/>
      <c r="M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</row>
  </sheetData>
  <autoFilter ref="C121:K198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2024-06-01T17:30:32Z</dcterms:created>
  <dc:creator>DESKTOP-VKVVR07\Eva</dc:creator>
  <dc:description/>
  <dc:language>cs-CZ</dc:language>
  <cp:lastModifiedBy/>
  <dcterms:modified xsi:type="dcterms:W3CDTF">2024-06-01T19:31:40Z</dcterms:modified>
  <cp:revision>1</cp:revision>
  <dc:subject/>
  <dc:title/>
</cp:coreProperties>
</file>